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 filterPrivacy="1"/>
  <xr:revisionPtr revIDLastSave="0" documentId="13_ncr:1_{4F3B7A3C-EF1C-1144-818D-C4540ABCC7DC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Header" sheetId="2" r:id="rId1"/>
    <sheet name="Financial Statements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6" i="4" l="1"/>
  <c r="K58" i="4"/>
  <c r="D88" i="4" l="1"/>
  <c r="D87" i="4" l="1"/>
  <c r="D86" i="4"/>
  <c r="D85" i="4"/>
  <c r="D84" i="4"/>
  <c r="D83" i="4"/>
  <c r="D82" i="4"/>
  <c r="D79" i="4"/>
  <c r="D78" i="4"/>
  <c r="D77" i="4"/>
  <c r="D76" i="4"/>
  <c r="D72" i="4"/>
  <c r="D71" i="4"/>
  <c r="D70" i="4"/>
  <c r="D68" i="4"/>
  <c r="D67" i="4"/>
  <c r="D66" i="4"/>
  <c r="D65" i="4"/>
  <c r="D64" i="4"/>
  <c r="D63" i="4"/>
  <c r="D62" i="4"/>
  <c r="D57" i="4"/>
  <c r="D55" i="4"/>
  <c r="D54" i="4"/>
  <c r="D53" i="4"/>
  <c r="D52" i="4"/>
  <c r="D50" i="4"/>
  <c r="D49" i="4"/>
  <c r="D48" i="4"/>
  <c r="D47" i="4"/>
  <c r="D46" i="4"/>
  <c r="D45" i="4"/>
  <c r="D44" i="4"/>
  <c r="K89" i="4"/>
  <c r="K80" i="4"/>
  <c r="K73" i="4"/>
  <c r="K69" i="4"/>
  <c r="K51" i="4"/>
  <c r="K59" i="4" s="1"/>
  <c r="K35" i="4"/>
  <c r="K13" i="4"/>
  <c r="K16" i="4" s="1"/>
  <c r="K23" i="4" s="1"/>
  <c r="K25" i="4" s="1"/>
  <c r="K9" i="4"/>
  <c r="K74" i="4" l="1"/>
  <c r="K91" i="4" s="1"/>
  <c r="K37" i="4"/>
  <c r="D34" i="4"/>
  <c r="D33" i="4"/>
  <c r="D32" i="4"/>
  <c r="D24" i="4"/>
  <c r="D21" i="4"/>
  <c r="D20" i="4"/>
  <c r="D19" i="4"/>
  <c r="D18" i="4"/>
  <c r="D14" i="4"/>
  <c r="D12" i="4"/>
  <c r="D11" i="4"/>
  <c r="D10" i="4"/>
  <c r="D8" i="4"/>
  <c r="D7" i="4"/>
  <c r="E34" i="4"/>
  <c r="E33" i="4"/>
  <c r="F34" i="4"/>
  <c r="F33" i="4"/>
  <c r="G34" i="4"/>
  <c r="G33" i="4"/>
  <c r="X35" i="4"/>
  <c r="W35" i="4"/>
  <c r="V35" i="4"/>
  <c r="V37" i="4" s="1"/>
  <c r="U35" i="4"/>
  <c r="U37" i="4" s="1"/>
  <c r="T35" i="4"/>
  <c r="T37" i="4" s="1"/>
  <c r="S35" i="4"/>
  <c r="S37" i="4" s="1"/>
  <c r="R35" i="4"/>
  <c r="R37" i="4" s="1"/>
  <c r="Q35" i="4"/>
  <c r="Q37" i="4" s="1"/>
  <c r="P35" i="4"/>
  <c r="O35" i="4"/>
  <c r="N35" i="4"/>
  <c r="N37" i="4" s="1"/>
  <c r="L35" i="4"/>
  <c r="M35" i="4"/>
  <c r="M37" i="4" s="1"/>
  <c r="O37" i="4"/>
  <c r="W37" i="4"/>
  <c r="X37" i="4"/>
  <c r="P37" i="4"/>
  <c r="D80" i="4" l="1"/>
  <c r="D73" i="4"/>
  <c r="D58" i="4"/>
  <c r="D51" i="4"/>
  <c r="D13" i="4"/>
  <c r="D89" i="4"/>
  <c r="D9" i="4"/>
  <c r="L89" i="4"/>
  <c r="L80" i="4"/>
  <c r="L73" i="4"/>
  <c r="L69" i="4"/>
  <c r="L58" i="4"/>
  <c r="L51" i="4"/>
  <c r="L13" i="4"/>
  <c r="L9" i="4"/>
  <c r="L16" i="4" s="1"/>
  <c r="L23" i="4" s="1"/>
  <c r="L25" i="4" s="1"/>
  <c r="L37" i="4" s="1"/>
  <c r="E70" i="4"/>
  <c r="E71" i="4"/>
  <c r="E72" i="4"/>
  <c r="E73" i="4"/>
  <c r="F70" i="4"/>
  <c r="F72" i="4"/>
  <c r="F73" i="4"/>
  <c r="G70" i="4"/>
  <c r="G72" i="4"/>
  <c r="G73" i="4"/>
  <c r="X73" i="4"/>
  <c r="W73" i="4"/>
  <c r="V73" i="4"/>
  <c r="U73" i="4"/>
  <c r="T73" i="4"/>
  <c r="S73" i="4"/>
  <c r="R73" i="4"/>
  <c r="Q73" i="4"/>
  <c r="P73" i="4"/>
  <c r="O73" i="4"/>
  <c r="N73" i="4"/>
  <c r="M73" i="4"/>
  <c r="E7" i="4"/>
  <c r="E8" i="4"/>
  <c r="E9" i="4"/>
  <c r="E10" i="4"/>
  <c r="E11" i="4"/>
  <c r="E12" i="4"/>
  <c r="E13" i="4"/>
  <c r="E14" i="4"/>
  <c r="E16" i="4"/>
  <c r="F7" i="4"/>
  <c r="F8" i="4"/>
  <c r="F9" i="4"/>
  <c r="F10" i="4"/>
  <c r="F11" i="4"/>
  <c r="F12" i="4"/>
  <c r="F14" i="4"/>
  <c r="G7" i="4"/>
  <c r="G8" i="4"/>
  <c r="G9" i="4"/>
  <c r="G10" i="4"/>
  <c r="G11" i="4"/>
  <c r="G12" i="4"/>
  <c r="G13" i="4"/>
  <c r="G14" i="4"/>
  <c r="G16" i="4"/>
  <c r="X9" i="4"/>
  <c r="X13" i="4"/>
  <c r="X16" i="4"/>
  <c r="W9" i="4"/>
  <c r="W13" i="4"/>
  <c r="W16" i="4"/>
  <c r="V9" i="4"/>
  <c r="V13" i="4"/>
  <c r="V16" i="4"/>
  <c r="U9" i="4"/>
  <c r="U13" i="4"/>
  <c r="U16" i="4"/>
  <c r="T9" i="4"/>
  <c r="T13" i="4"/>
  <c r="T16" i="4"/>
  <c r="S9" i="4"/>
  <c r="S13" i="4"/>
  <c r="S16" i="4"/>
  <c r="R9" i="4"/>
  <c r="R13" i="4"/>
  <c r="R16" i="4"/>
  <c r="Q9" i="4"/>
  <c r="Q13" i="4"/>
  <c r="Q16" i="4"/>
  <c r="P9" i="4"/>
  <c r="P13" i="4"/>
  <c r="P16" i="4"/>
  <c r="O9" i="4"/>
  <c r="O13" i="4"/>
  <c r="O16" i="4"/>
  <c r="N9" i="4"/>
  <c r="N13" i="4"/>
  <c r="N16" i="4"/>
  <c r="M9" i="4"/>
  <c r="M13" i="4"/>
  <c r="M16" i="4"/>
  <c r="E32" i="4"/>
  <c r="E35" i="4" s="1"/>
  <c r="E24" i="4"/>
  <c r="E21" i="4"/>
  <c r="E20" i="4"/>
  <c r="E19" i="4"/>
  <c r="E18" i="4"/>
  <c r="E23" i="4" s="1"/>
  <c r="E25" i="4" s="1"/>
  <c r="E88" i="4"/>
  <c r="E87" i="4"/>
  <c r="E86" i="4"/>
  <c r="E85" i="4"/>
  <c r="E84" i="4"/>
  <c r="E83" i="4"/>
  <c r="E82" i="4"/>
  <c r="E79" i="4"/>
  <c r="E78" i="4"/>
  <c r="E77" i="4"/>
  <c r="E76" i="4"/>
  <c r="E68" i="4"/>
  <c r="E67" i="4"/>
  <c r="E66" i="4"/>
  <c r="E65" i="4"/>
  <c r="E64" i="4"/>
  <c r="E63" i="4"/>
  <c r="E62" i="4"/>
  <c r="E57" i="4"/>
  <c r="E55" i="4"/>
  <c r="E54" i="4"/>
  <c r="E53" i="4"/>
  <c r="E58" i="4" s="1"/>
  <c r="E59" i="4" s="1"/>
  <c r="E52" i="4"/>
  <c r="E50" i="4"/>
  <c r="E49" i="4"/>
  <c r="E48" i="4"/>
  <c r="E47" i="4"/>
  <c r="E46" i="4"/>
  <c r="E51" i="4" s="1"/>
  <c r="E45" i="4"/>
  <c r="E44" i="4"/>
  <c r="M89" i="4"/>
  <c r="M69" i="4"/>
  <c r="M74" i="4"/>
  <c r="M80" i="4"/>
  <c r="M91" i="4"/>
  <c r="M58" i="4"/>
  <c r="M59" i="4" s="1"/>
  <c r="M51" i="4"/>
  <c r="M23" i="4"/>
  <c r="M25" i="4"/>
  <c r="N89" i="4"/>
  <c r="N69" i="4"/>
  <c r="N80" i="4"/>
  <c r="N58" i="4"/>
  <c r="N59" i="4" s="1"/>
  <c r="N51" i="4"/>
  <c r="E80" i="4"/>
  <c r="N74" i="4"/>
  <c r="N91" i="4"/>
  <c r="N23" i="4"/>
  <c r="N25" i="4"/>
  <c r="O89" i="4"/>
  <c r="O80" i="4"/>
  <c r="O69" i="4"/>
  <c r="O58" i="4"/>
  <c r="O59" i="4" s="1"/>
  <c r="O51" i="4"/>
  <c r="E69" i="4"/>
  <c r="O74" i="4"/>
  <c r="E89" i="4"/>
  <c r="E74" i="4"/>
  <c r="E91" i="4"/>
  <c r="O91" i="4"/>
  <c r="O23" i="4"/>
  <c r="P89" i="4"/>
  <c r="P80" i="4"/>
  <c r="P69" i="4"/>
  <c r="P58" i="4"/>
  <c r="P51" i="4"/>
  <c r="P23" i="4"/>
  <c r="P25" i="4"/>
  <c r="P74" i="4"/>
  <c r="P91" i="4"/>
  <c r="P59" i="4"/>
  <c r="O25" i="4"/>
  <c r="Q89" i="4"/>
  <c r="G88" i="4"/>
  <c r="F88" i="4"/>
  <c r="G87" i="4"/>
  <c r="F87" i="4"/>
  <c r="G86" i="4"/>
  <c r="F86" i="4"/>
  <c r="G85" i="4"/>
  <c r="F85" i="4"/>
  <c r="U89" i="4"/>
  <c r="F84" i="4"/>
  <c r="W89" i="4"/>
  <c r="T89" i="4"/>
  <c r="S89" i="4"/>
  <c r="G83" i="4"/>
  <c r="F83" i="4"/>
  <c r="G82" i="4"/>
  <c r="F82" i="4"/>
  <c r="X80" i="4"/>
  <c r="W80" i="4"/>
  <c r="V80" i="4"/>
  <c r="U80" i="4"/>
  <c r="T80" i="4"/>
  <c r="S80" i="4"/>
  <c r="R80" i="4"/>
  <c r="Q80" i="4"/>
  <c r="G79" i="4"/>
  <c r="F79" i="4"/>
  <c r="G78" i="4"/>
  <c r="F78" i="4"/>
  <c r="G77" i="4"/>
  <c r="F77" i="4"/>
  <c r="G76" i="4"/>
  <c r="F76" i="4"/>
  <c r="F80" i="4"/>
  <c r="Q69" i="4"/>
  <c r="Q74" i="4"/>
  <c r="Q91" i="4"/>
  <c r="X69" i="4"/>
  <c r="W69" i="4"/>
  <c r="V69" i="4"/>
  <c r="U69" i="4"/>
  <c r="T69" i="4"/>
  <c r="S69" i="4"/>
  <c r="R69" i="4"/>
  <c r="G68" i="4"/>
  <c r="F68" i="4"/>
  <c r="G67" i="4"/>
  <c r="F67" i="4"/>
  <c r="G66" i="4"/>
  <c r="F66" i="4"/>
  <c r="G65" i="4"/>
  <c r="F65" i="4"/>
  <c r="G63" i="4"/>
  <c r="F63" i="4"/>
  <c r="G62" i="4"/>
  <c r="F62" i="4"/>
  <c r="X58" i="4"/>
  <c r="W58" i="4"/>
  <c r="W59" i="4" s="1"/>
  <c r="V58" i="4"/>
  <c r="V59" i="4" s="1"/>
  <c r="U58" i="4"/>
  <c r="U59" i="4" s="1"/>
  <c r="T58" i="4"/>
  <c r="T59" i="4" s="1"/>
  <c r="S58" i="4"/>
  <c r="S59" i="4" s="1"/>
  <c r="R58" i="4"/>
  <c r="R59" i="4" s="1"/>
  <c r="Q58" i="4"/>
  <c r="G57" i="4"/>
  <c r="G58" i="4" s="1"/>
  <c r="G59" i="4" s="1"/>
  <c r="F57" i="4"/>
  <c r="G54" i="4"/>
  <c r="F54" i="4"/>
  <c r="G53" i="4"/>
  <c r="F53" i="4"/>
  <c r="F58" i="4" s="1"/>
  <c r="G52" i="4"/>
  <c r="F52" i="4"/>
  <c r="X51" i="4"/>
  <c r="W51" i="4"/>
  <c r="V51" i="4"/>
  <c r="U51" i="4"/>
  <c r="T51" i="4"/>
  <c r="S51" i="4"/>
  <c r="R51" i="4"/>
  <c r="Q51" i="4"/>
  <c r="G50" i="4"/>
  <c r="F50" i="4"/>
  <c r="G49" i="4"/>
  <c r="F49" i="4"/>
  <c r="G48" i="4"/>
  <c r="F48" i="4"/>
  <c r="G47" i="4"/>
  <c r="F47" i="4"/>
  <c r="F51" i="4" s="1"/>
  <c r="G46" i="4"/>
  <c r="F46" i="4"/>
  <c r="G45" i="4"/>
  <c r="F45" i="4"/>
  <c r="G44" i="4"/>
  <c r="F44" i="4"/>
  <c r="G32" i="4"/>
  <c r="G35" i="4" s="1"/>
  <c r="F32" i="4"/>
  <c r="F35" i="4" s="1"/>
  <c r="G21" i="4"/>
  <c r="F21" i="4"/>
  <c r="G20" i="4"/>
  <c r="F20" i="4"/>
  <c r="G19" i="4"/>
  <c r="F19" i="4"/>
  <c r="G18" i="4"/>
  <c r="F18" i="4"/>
  <c r="S23" i="4"/>
  <c r="S25" i="4"/>
  <c r="S74" i="4"/>
  <c r="S91" i="4"/>
  <c r="W74" i="4"/>
  <c r="X23" i="4"/>
  <c r="X25" i="4"/>
  <c r="R74" i="4"/>
  <c r="V74" i="4"/>
  <c r="V23" i="4"/>
  <c r="V25" i="4"/>
  <c r="F69" i="4"/>
  <c r="F74" i="4"/>
  <c r="Q23" i="4"/>
  <c r="Q25" i="4"/>
  <c r="W23" i="4"/>
  <c r="W25" i="4"/>
  <c r="Q59" i="4"/>
  <c r="X59" i="4"/>
  <c r="U74" i="4"/>
  <c r="G51" i="4"/>
  <c r="R23" i="4"/>
  <c r="R25" i="4"/>
  <c r="T74" i="4"/>
  <c r="T91" i="4"/>
  <c r="X74" i="4"/>
  <c r="V89" i="4"/>
  <c r="F89" i="4"/>
  <c r="T23" i="4"/>
  <c r="T25" i="4"/>
  <c r="G69" i="4"/>
  <c r="G80" i="4"/>
  <c r="X89" i="4"/>
  <c r="X91" i="4"/>
  <c r="U23" i="4"/>
  <c r="U25" i="4"/>
  <c r="W91" i="4"/>
  <c r="U91" i="4"/>
  <c r="R89" i="4"/>
  <c r="G84" i="4"/>
  <c r="G89" i="4"/>
  <c r="R91" i="4"/>
  <c r="V91" i="4"/>
  <c r="G74" i="4"/>
  <c r="G91" i="4"/>
  <c r="F91" i="4"/>
  <c r="F59" i="4" l="1"/>
  <c r="F13" i="4"/>
  <c r="F16" i="4" s="1"/>
  <c r="F23" i="4" s="1"/>
  <c r="F25" i="4" s="1"/>
  <c r="F37" i="4" s="1"/>
  <c r="G23" i="4"/>
  <c r="G25" i="4" s="1"/>
  <c r="G37" i="4" s="1"/>
  <c r="D69" i="4"/>
  <c r="D74" i="4" s="1"/>
  <c r="D91" i="4" s="1"/>
  <c r="L74" i="4"/>
  <c r="L91" i="4" s="1"/>
  <c r="D59" i="4"/>
  <c r="L59" i="4"/>
  <c r="D35" i="4"/>
  <c r="E37" i="4"/>
  <c r="D16" i="4"/>
  <c r="D23" i="4" s="1"/>
  <c r="D25" i="4" s="1"/>
  <c r="D37" i="4" l="1"/>
</calcChain>
</file>

<file path=xl/sharedStrings.xml><?xml version="1.0" encoding="utf-8"?>
<sst xmlns="http://schemas.openxmlformats.org/spreadsheetml/2006/main" count="97" uniqueCount="96">
  <si>
    <t>Niu Technologies</t>
  </si>
  <si>
    <t>Financial Statements</t>
  </si>
  <si>
    <t>Unaudited Historical Data</t>
  </si>
  <si>
    <t>Cost of revenues</t>
  </si>
  <si>
    <t>Research and development expenses</t>
  </si>
  <si>
    <t>Selling and marketing expenses</t>
  </si>
  <si>
    <t>2018.10-12</t>
  </si>
  <si>
    <t>2018.7-9</t>
  </si>
  <si>
    <t>2018.4-6</t>
  </si>
  <si>
    <t>2018.1-3</t>
  </si>
  <si>
    <t>2017.10-12</t>
  </si>
  <si>
    <t>2017.7-9</t>
  </si>
  <si>
    <t>2017.4-6</t>
  </si>
  <si>
    <t>2017.1-3</t>
  </si>
  <si>
    <t>General and administrative expenses</t>
  </si>
  <si>
    <t>Total operating expenses</t>
  </si>
  <si>
    <t>Change in fair value of a convertible loan</t>
  </si>
  <si>
    <t>Interest income</t>
  </si>
  <si>
    <t>Interest expense</t>
  </si>
  <si>
    <t>Investment income</t>
  </si>
  <si>
    <t>Government grants</t>
  </si>
  <si>
    <t>Income tax expense</t>
  </si>
  <si>
    <t>ASSETS</t>
  </si>
  <si>
    <t>Cash</t>
  </si>
  <si>
    <t>Short-term investments</t>
  </si>
  <si>
    <t>Accounts receivable, net</t>
  </si>
  <si>
    <t>Prepayments and other current assets</t>
  </si>
  <si>
    <t xml:space="preserve">Total current assets </t>
    <phoneticPr fontId="1" type="noConversion"/>
  </si>
  <si>
    <t>Restricted cash-non current</t>
  </si>
  <si>
    <t>Property and equipment, net</t>
  </si>
  <si>
    <t>Intangible assets, net</t>
  </si>
  <si>
    <t>Other non-current assets</t>
  </si>
  <si>
    <t>Total non-current assets</t>
  </si>
  <si>
    <t xml:space="preserve">Total assets </t>
    <phoneticPr fontId="1" type="noConversion"/>
  </si>
  <si>
    <t>LIABILITIES, MEZZANINE EQUITY AND EQUITY</t>
  </si>
  <si>
    <t>Accounts payable</t>
  </si>
  <si>
    <t>Convertible loan</t>
  </si>
  <si>
    <t>Short-term bank borrowings</t>
  </si>
  <si>
    <t>Advance from customers</t>
  </si>
  <si>
    <t>Deferred revenue-current</t>
  </si>
  <si>
    <t>Accrued expenses and other current liabilities</t>
  </si>
  <si>
    <t xml:space="preserve">Total current liabilities </t>
  </si>
  <si>
    <t>Deferred revenue -non current</t>
    <phoneticPr fontId="1" type="noConversion"/>
  </si>
  <si>
    <t>Total non-current liabilities</t>
  </si>
  <si>
    <t>Total liabilities</t>
  </si>
  <si>
    <t>Series A-1 Redeemable Convertible Preferred Shares</t>
  </si>
  <si>
    <t>Series A-2 Redeemable Convertible Preferred Shares</t>
  </si>
  <si>
    <t>Series A-3 Redeemable Convertible Preferred Shares</t>
  </si>
  <si>
    <t>Series B Redeemable Convertible Preferred Shares</t>
  </si>
  <si>
    <t>Total mezzanine equity</t>
  </si>
  <si>
    <t>Ordinary shares</t>
  </si>
  <si>
    <t>Series Seed Convertible Preferred Shares</t>
  </si>
  <si>
    <t>Additional paid-in capital</t>
  </si>
  <si>
    <t>Accumulated other comprehensive (income)/loss</t>
  </si>
  <si>
    <t>Accumulated deficit</t>
  </si>
  <si>
    <t>Income Statement</t>
  </si>
  <si>
    <t>RMB</t>
  </si>
  <si>
    <t>Balance Sheet</t>
  </si>
  <si>
    <t>Gross profit</t>
    <phoneticPr fontId="4" type="noConversion"/>
  </si>
  <si>
    <t>Other comprehensive income/(losses)</t>
    <phoneticPr fontId="4" type="noConversion"/>
  </si>
  <si>
    <t>Total of other comprehensive income/(losses)</t>
    <phoneticPr fontId="4" type="noConversion"/>
  </si>
  <si>
    <t>Total shareholders’ (equity)/)deficit</t>
    <phoneticPr fontId="4" type="noConversion"/>
  </si>
  <si>
    <t>Total liabilities, mezzanine equity and shareholders’ (equity)/deficit</t>
    <phoneticPr fontId="4" type="noConversion"/>
  </si>
  <si>
    <t>Class A ordinary shares</t>
    <phoneticPr fontId="18" type="noConversion"/>
  </si>
  <si>
    <t>Class B ordinary shares</t>
    <phoneticPr fontId="18" type="noConversion"/>
  </si>
  <si>
    <t>2019.1-3</t>
  </si>
  <si>
    <t>Diluted income/(loss) per ordinary share</t>
  </si>
  <si>
    <t>Diluted income/(loss) per ADS</t>
  </si>
  <si>
    <t>Basic income/(loss) per ordinary share</t>
  </si>
  <si>
    <t>Basic income/(loss) per ADS</t>
  </si>
  <si>
    <t>Net income/(loss)</t>
  </si>
  <si>
    <t>Revenues</t>
  </si>
  <si>
    <t>Operating income/(loss)</t>
  </si>
  <si>
    <t>Comprehensive income/(loss)</t>
  </si>
  <si>
    <t>Income/(loss) before income taxes</t>
  </si>
  <si>
    <t>2019.4-6</t>
  </si>
  <si>
    <t>2019.7-9</t>
  </si>
  <si>
    <t xml:space="preserve">Income taxes payable </t>
  </si>
  <si>
    <t>2019.10-12</t>
  </si>
  <si>
    <t>Other non-current liabilities</t>
  </si>
  <si>
    <t>Term deposits</t>
  </si>
  <si>
    <t>Restricted cash</t>
  </si>
  <si>
    <t>Inventories, net</t>
  </si>
  <si>
    <t>Land use right, net</t>
  </si>
  <si>
    <t>Deferred income tax liability</t>
  </si>
  <si>
    <t>2020.1-3</t>
  </si>
  <si>
    <t>Foreign currency translation adjustment, net of nil income taxes</t>
  </si>
  <si>
    <t>Unrealized gain on available for sale securities, net of nil income taxes</t>
  </si>
  <si>
    <t>Less: reclassification adjustment for gain on available for sale securities realized in net loss, net of nil income taxes</t>
  </si>
  <si>
    <t>2020.4-6</t>
  </si>
  <si>
    <t>2020.7-9</t>
  </si>
  <si>
    <t>2020.10-12</t>
  </si>
  <si>
    <t>As of Q2 2020</t>
  </si>
  <si>
    <t>Q1 2017 - Q2 2020</t>
  </si>
  <si>
    <t>2020.1-6</t>
  </si>
  <si>
    <t>Deferred income tax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</si>
</sst>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 * #,##0.00_ ;_ * \-#,##0.00_ ;_ * &quot;-&quot;??_ ;_ @_ "/>
    <numFmt numFmtId="165" formatCode="0.0%"/>
    <numFmt numFmtId="166" formatCode="_ * #,##0_ ;_ * \-#,##0_ ;_ * &quot;-&quot;??_ ;_ @_ "/>
    <numFmt numFmtId="167" formatCode="_(* #,##0_);_(* \(#,##0\);_(* &quot;-&quot;??_);_(@_)"/>
    <numFmt numFmtId="168" formatCode="_(* #,##0_);[Red]_(* \(#,##0\);_(* &quot;-&quot;_)"/>
    <numFmt numFmtId="169" formatCode="_ * #,##0.0_ ;_ * \-#,##0.0_ ;_ * &quot;-&quot;??_ ;_ @_ "/>
    <numFmt numFmtId="170" formatCode="_ &quot;¥&quot;* #,##0.000_ ;_ &quot;¥&quot;* \-#,##0.000_ ;_ &quot;¥&quot;* &quot;-&quot;??_ ;_ @_ 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72"/>
      <color theme="1"/>
      <name val="Calibri"/>
      <family val="2"/>
      <charset val="134"/>
    </font>
    <font>
      <sz val="9"/>
      <name val="Calibri"/>
      <family val="3"/>
      <charset val="134"/>
      <scheme val="minor"/>
    </font>
    <font>
      <sz val="11"/>
      <color theme="1"/>
      <name val="Calibri"/>
      <family val="2"/>
      <charset val="134"/>
    </font>
    <font>
      <sz val="48"/>
      <color theme="1"/>
      <name val="Calibri"/>
      <family val="2"/>
      <charset val="134"/>
    </font>
    <font>
      <sz val="36"/>
      <color theme="1"/>
      <name val="Calibri"/>
      <family val="2"/>
      <charset val="134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>
      <protection locked="0"/>
    </xf>
    <xf numFmtId="0" fontId="10" fillId="0" borderId="0">
      <protection locked="0"/>
    </xf>
    <xf numFmtId="164" fontId="10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164" fontId="2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/>
    <xf numFmtId="0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2" fillId="0" borderId="0">
      <alignment vertical="center"/>
    </xf>
    <xf numFmtId="164" fontId="10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3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7" fillId="0" borderId="0" xfId="3" applyFont="1">
      <alignment vertical="center"/>
    </xf>
    <xf numFmtId="0" fontId="12" fillId="0" borderId="0" xfId="5" quotePrefix="1" applyFont="1" applyAlignment="1">
      <alignment horizontal="center"/>
      <protection locked="0"/>
    </xf>
    <xf numFmtId="0" fontId="12" fillId="0" borderId="0" xfId="5" applyFont="1" applyAlignment="1">
      <alignment horizontal="center"/>
      <protection locked="0"/>
    </xf>
    <xf numFmtId="167" fontId="9" fillId="0" borderId="0" xfId="6" applyNumberFormat="1" applyFont="1" applyAlignment="1" applyProtection="1">
      <alignment horizontal="right"/>
      <protection locked="0"/>
    </xf>
    <xf numFmtId="167" fontId="8" fillId="0" borderId="0" xfId="6" applyNumberFormat="1" applyFont="1" applyAlignment="1" applyProtection="1">
      <alignment horizontal="right"/>
      <protection locked="0"/>
    </xf>
    <xf numFmtId="165" fontId="9" fillId="0" borderId="0" xfId="7" applyNumberFormat="1" applyFont="1" applyAlignment="1" applyProtection="1">
      <alignment horizontal="right"/>
      <protection locked="0"/>
    </xf>
    <xf numFmtId="165" fontId="9" fillId="0" borderId="0" xfId="6" applyNumberFormat="1" applyFont="1" applyAlignment="1" applyProtection="1">
      <alignment horizontal="right"/>
      <protection locked="0"/>
    </xf>
    <xf numFmtId="165" fontId="8" fillId="0" borderId="0" xfId="7" applyNumberFormat="1" applyFont="1" applyAlignment="1" applyProtection="1">
      <alignment horizontal="right"/>
      <protection locked="0"/>
    </xf>
    <xf numFmtId="10" fontId="8" fillId="0" borderId="0" xfId="7" applyNumberFormat="1" applyFont="1" applyAlignment="1" applyProtection="1">
      <alignment horizontal="right"/>
      <protection locked="0"/>
    </xf>
    <xf numFmtId="168" fontId="12" fillId="0" borderId="0" xfId="5" applyNumberFormat="1" applyFont="1" applyAlignment="1">
      <alignment horizontal="right"/>
      <protection locked="0"/>
    </xf>
    <xf numFmtId="167" fontId="13" fillId="0" borderId="0" xfId="6" applyNumberFormat="1" applyFont="1" applyAlignment="1" applyProtection="1">
      <alignment horizontal="right"/>
      <protection locked="0"/>
    </xf>
    <xf numFmtId="0" fontId="15" fillId="0" borderId="0" xfId="5" applyFont="1" applyAlignment="1" applyProtection="1">
      <alignment horizontal="left"/>
    </xf>
    <xf numFmtId="0" fontId="17" fillId="0" borderId="0" xfId="5" applyFont="1" applyAlignment="1" applyProtection="1">
      <alignment horizontal="left"/>
    </xf>
    <xf numFmtId="164" fontId="13" fillId="0" borderId="0" xfId="1" applyFont="1" applyAlignment="1" applyProtection="1">
      <protection locked="0"/>
    </xf>
    <xf numFmtId="165" fontId="13" fillId="0" borderId="0" xfId="2" applyNumberFormat="1" applyFont="1" applyAlignment="1" applyProtection="1">
      <protection locked="0"/>
    </xf>
    <xf numFmtId="169" fontId="13" fillId="0" borderId="0" xfId="1" applyNumberFormat="1" applyFont="1" applyAlignment="1" applyProtection="1">
      <protection locked="0"/>
    </xf>
    <xf numFmtId="165" fontId="9" fillId="0" borderId="0" xfId="2" applyNumberFormat="1" applyFont="1" applyAlignment="1" applyProtection="1">
      <alignment horizontal="right"/>
      <protection locked="0"/>
    </xf>
    <xf numFmtId="166" fontId="8" fillId="0" borderId="0" xfId="1" applyNumberFormat="1" applyFont="1" applyAlignment="1" applyProtection="1">
      <protection locked="0"/>
    </xf>
    <xf numFmtId="0" fontId="12" fillId="0" borderId="0" xfId="5" applyFont="1">
      <protection locked="0"/>
    </xf>
    <xf numFmtId="0" fontId="13" fillId="0" borderId="0" xfId="5" applyFont="1">
      <protection locked="0"/>
    </xf>
    <xf numFmtId="170" fontId="13" fillId="0" borderId="0" xfId="5" applyNumberFormat="1" applyFont="1">
      <protection locked="0"/>
    </xf>
    <xf numFmtId="0" fontId="14" fillId="0" borderId="0" xfId="5" applyFont="1">
      <protection locked="0"/>
    </xf>
    <xf numFmtId="0" fontId="15" fillId="0" borderId="0" xfId="5" applyFont="1" applyProtection="1"/>
    <xf numFmtId="0" fontId="16" fillId="0" borderId="0" xfId="5" applyFont="1">
      <protection locked="0"/>
    </xf>
    <xf numFmtId="0" fontId="14" fillId="0" borderId="0" xfId="5" applyFont="1" applyAlignment="1">
      <alignment wrapText="1"/>
      <protection locked="0"/>
    </xf>
    <xf numFmtId="167" fontId="9" fillId="0" borderId="0" xfId="6" applyNumberFormat="1" applyFont="1" applyProtection="1">
      <protection locked="0"/>
    </xf>
    <xf numFmtId="0" fontId="16" fillId="0" borderId="0" xfId="5" applyFont="1" applyAlignment="1">
      <alignment wrapText="1"/>
      <protection locked="0"/>
    </xf>
    <xf numFmtId="167" fontId="8" fillId="0" borderId="0" xfId="6" applyNumberFormat="1" applyFont="1" applyProtection="1">
      <protection locked="0"/>
    </xf>
    <xf numFmtId="14" fontId="12" fillId="0" borderId="0" xfId="5" applyNumberFormat="1" applyFont="1" applyAlignment="1">
      <alignment horizontal="center"/>
      <protection locked="0"/>
    </xf>
    <xf numFmtId="0" fontId="14" fillId="0" borderId="0" xfId="5" applyFont="1" applyAlignment="1" applyProtection="1">
      <alignment horizontal="center" wrapText="1"/>
    </xf>
    <xf numFmtId="0" fontId="13" fillId="0" borderId="0" xfId="5" applyFont="1" applyAlignment="1">
      <alignment horizontal="left"/>
      <protection locked="0"/>
    </xf>
    <xf numFmtId="167" fontId="12" fillId="0" borderId="0" xfId="6" applyNumberFormat="1" applyFont="1" applyProtection="1">
      <protection locked="0"/>
    </xf>
    <xf numFmtId="0" fontId="12" fillId="0" borderId="0" xfId="5" applyFont="1" applyAlignment="1">
      <alignment horizontal="left"/>
      <protection locked="0"/>
    </xf>
    <xf numFmtId="0" fontId="13" fillId="0" borderId="0" xfId="5" applyFont="1" applyProtection="1"/>
    <xf numFmtId="0" fontId="17" fillId="0" borderId="0" xfId="5" applyFont="1" applyProtection="1"/>
    <xf numFmtId="165" fontId="8" fillId="0" borderId="0" xfId="2" applyNumberFormat="1" applyFont="1" applyAlignment="1" applyProtection="1">
      <alignment horizontal="right"/>
      <protection locked="0"/>
    </xf>
    <xf numFmtId="167" fontId="13" fillId="0" borderId="0" xfId="5" applyNumberFormat="1" applyFont="1">
      <protection locked="0"/>
    </xf>
    <xf numFmtId="167" fontId="16" fillId="0" borderId="0" xfId="5" applyNumberFormat="1" applyFont="1">
      <protection locked="0"/>
    </xf>
    <xf numFmtId="167" fontId="9" fillId="0" borderId="0" xfId="13" applyNumberFormat="1" applyFont="1" applyAlignment="1" applyProtection="1">
      <alignment horizontal="right"/>
      <protection locked="0"/>
    </xf>
    <xf numFmtId="43" fontId="8" fillId="0" borderId="0" xfId="13" applyNumberFormat="1" applyFont="1" applyAlignment="1" applyProtection="1">
      <alignment horizontal="right"/>
      <protection locked="0"/>
    </xf>
    <xf numFmtId="167" fontId="8" fillId="0" borderId="0" xfId="13" applyNumberFormat="1" applyFont="1" applyAlignment="1" applyProtection="1">
      <alignment horizontal="right"/>
      <protection locked="0"/>
    </xf>
    <xf numFmtId="0" fontId="16" fillId="0" borderId="0" xfId="5" applyFont="1" applyAlignment="1">
      <protection locked="0"/>
    </xf>
    <xf numFmtId="43" fontId="8" fillId="0" borderId="0" xfId="13" applyNumberFormat="1" applyFont="1" applyFill="1" applyAlignment="1" applyProtection="1">
      <alignment horizontal="right"/>
      <protection locked="0"/>
    </xf>
  </cellXfs>
  <cellStyles count="14">
    <cellStyle name="Comma" xfId="1" builtinId="3"/>
    <cellStyle name="Comma 2" xfId="11" xr:uid="{2D116DAF-45A0-3744-B0D2-FF54703DC8E1}"/>
    <cellStyle name="Comma 3" xfId="6" xr:uid="{9B0BA99E-3C56-44A4-BBC0-89367A07AC26}"/>
    <cellStyle name="Comma 3 2" xfId="13" xr:uid="{A22DA269-CA10-564F-BFFC-0B8D86C497A2}"/>
    <cellStyle name="Normal" xfId="0" builtinId="0"/>
    <cellStyle name="Normal 2" xfId="4" xr:uid="{8921CDA4-8ABA-423E-8D6B-BE392774A464}"/>
    <cellStyle name="Normal 2 2" xfId="12" xr:uid="{DC6ABB37-8C42-7F4E-B9F8-9206C7D04288}"/>
    <cellStyle name="Normal 3" xfId="5" xr:uid="{CA68C531-FE62-4AF5-8576-A0BCE67D2F59}"/>
    <cellStyle name="Normal 4" xfId="10" xr:uid="{F678A08C-B596-B448-B00B-66A83248C37C}"/>
    <cellStyle name="Percent" xfId="2" builtinId="5"/>
    <cellStyle name="Percent 2" xfId="9" xr:uid="{BEC09663-43A0-4153-95A6-8F6AE5F43461}"/>
    <cellStyle name="千位分隔 2" xfId="8" xr:uid="{3752F1B3-4770-4CC6-BEF2-7FDFA6A76278}"/>
    <cellStyle name="常规 2" xfId="3" xr:uid="{3A9F9617-41FD-4F53-B8E5-0A582D20663F}"/>
    <cellStyle name="百分比 2" xfId="7" xr:uid="{60217E6C-2AD2-4DD1-82F3-3F7D0B9800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32935-318D-4A26-9B17-6EE860203539}">
  <dimension ref="C7:F12"/>
  <sheetViews>
    <sheetView showGridLines="0" tabSelected="1" zoomScale="80" zoomScaleNormal="80" workbookViewId="0"/>
  </sheetViews>
  <sheetFormatPr baseColWidth="10" defaultColWidth="10.83203125" defaultRowHeight="15"/>
  <cols>
    <col min="1" max="2" width="10.83203125" style="2"/>
    <col min="3" max="3" width="7.83203125" style="2" customWidth="1"/>
    <col min="4" max="4" width="10.83203125" style="2" customWidth="1"/>
    <col min="5" max="5" width="5.1640625" style="2" customWidth="1"/>
    <col min="6" max="6" width="10.83203125" style="2" customWidth="1"/>
    <col min="7" max="7" width="10.83203125" style="2"/>
    <col min="8" max="8" width="10.83203125" style="2" customWidth="1"/>
    <col min="9" max="16384" width="10.83203125" style="2"/>
  </cols>
  <sheetData>
    <row r="7" spans="3:6" ht="92">
      <c r="C7" s="1" t="s">
        <v>0</v>
      </c>
    </row>
    <row r="9" spans="3:6" ht="62">
      <c r="C9" s="3"/>
      <c r="D9" s="3" t="s">
        <v>1</v>
      </c>
    </row>
    <row r="10" spans="3:6" ht="62">
      <c r="C10" s="3" t="s">
        <v>2</v>
      </c>
      <c r="D10" s="3"/>
    </row>
    <row r="12" spans="3:6" ht="47">
      <c r="C12" s="4"/>
      <c r="E12" s="4"/>
      <c r="F12" s="4" t="s">
        <v>92</v>
      </c>
    </row>
  </sheetData>
  <phoneticPr fontId="4" type="noConversion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C48E9-C8FC-8F40-AADE-E26F27FE036B}">
  <dimension ref="A1:AE91"/>
  <sheetViews>
    <sheetView showGridLines="0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baseColWidth="10" defaultColWidth="8" defaultRowHeight="15"/>
  <cols>
    <col min="1" max="1" width="3.33203125" style="23" customWidth="1"/>
    <col min="2" max="2" width="52.5" style="23" customWidth="1"/>
    <col min="3" max="3" width="3.83203125" style="23" customWidth="1"/>
    <col min="4" max="7" width="14.83203125" style="23" customWidth="1"/>
    <col min="8" max="8" width="3.83203125" style="23" customWidth="1"/>
    <col min="9" max="10" width="14.83203125" style="23" hidden="1" customWidth="1"/>
    <col min="11" max="24" width="14.83203125" style="23" customWidth="1"/>
    <col min="25" max="16384" width="8" style="23"/>
  </cols>
  <sheetData>
    <row r="1" spans="1:24">
      <c r="A1" s="22" t="s">
        <v>1</v>
      </c>
    </row>
    <row r="2" spans="1:24">
      <c r="A2" s="22" t="s">
        <v>93</v>
      </c>
      <c r="F2" s="19"/>
      <c r="G2" s="24"/>
      <c r="S2" s="18"/>
      <c r="T2" s="17"/>
    </row>
    <row r="3" spans="1:24">
      <c r="A3" s="22" t="s">
        <v>56</v>
      </c>
      <c r="F3" s="19"/>
      <c r="G3" s="24"/>
      <c r="S3" s="18"/>
      <c r="T3" s="17"/>
    </row>
    <row r="4" spans="1:24">
      <c r="F4" s="19"/>
      <c r="G4" s="24"/>
      <c r="S4" s="18"/>
      <c r="T4" s="17"/>
    </row>
    <row r="5" spans="1:24">
      <c r="B5" s="25" t="s">
        <v>55</v>
      </c>
      <c r="C5" s="25"/>
      <c r="D5" s="5" t="s">
        <v>94</v>
      </c>
      <c r="E5" s="5">
        <v>2019</v>
      </c>
      <c r="F5" s="5">
        <v>2018</v>
      </c>
      <c r="G5" s="5">
        <v>2017</v>
      </c>
      <c r="H5" s="5"/>
      <c r="I5" s="5" t="s">
        <v>91</v>
      </c>
      <c r="J5" s="5" t="s">
        <v>90</v>
      </c>
      <c r="K5" s="5" t="s">
        <v>89</v>
      </c>
      <c r="L5" s="5" t="s">
        <v>85</v>
      </c>
      <c r="M5" s="5" t="s">
        <v>78</v>
      </c>
      <c r="N5" s="5" t="s">
        <v>76</v>
      </c>
      <c r="O5" s="5" t="s">
        <v>75</v>
      </c>
      <c r="P5" s="5" t="s">
        <v>65</v>
      </c>
      <c r="Q5" s="5" t="s">
        <v>6</v>
      </c>
      <c r="R5" s="5" t="s">
        <v>7</v>
      </c>
      <c r="S5" s="5" t="s">
        <v>8</v>
      </c>
      <c r="T5" s="5" t="s">
        <v>9</v>
      </c>
      <c r="U5" s="5" t="s">
        <v>10</v>
      </c>
      <c r="V5" s="5" t="s">
        <v>11</v>
      </c>
      <c r="W5" s="5" t="s">
        <v>12</v>
      </c>
      <c r="X5" s="5" t="s">
        <v>13</v>
      </c>
    </row>
    <row r="6" spans="1:24">
      <c r="B6" s="26"/>
      <c r="C6" s="2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>
      <c r="B7" s="27" t="s">
        <v>71</v>
      </c>
      <c r="C7" s="41"/>
      <c r="D7" s="7">
        <f>SUM(I7:L7)</f>
        <v>877874918</v>
      </c>
      <c r="E7" s="7">
        <f>SUM(M7:P7)</f>
        <v>2076289101</v>
      </c>
      <c r="F7" s="7">
        <f>SUM(Q7:T7)</f>
        <v>1477781304</v>
      </c>
      <c r="G7" s="7">
        <f>SUM(U7:X7)</f>
        <v>769368001</v>
      </c>
      <c r="H7" s="7"/>
      <c r="I7" s="7"/>
      <c r="J7" s="7"/>
      <c r="K7" s="7">
        <v>644934410</v>
      </c>
      <c r="L7" s="7">
        <v>232940508</v>
      </c>
      <c r="M7" s="7">
        <v>536106506</v>
      </c>
      <c r="N7" s="7">
        <v>654457316</v>
      </c>
      <c r="O7" s="7">
        <v>530505579</v>
      </c>
      <c r="P7" s="7">
        <v>355219700</v>
      </c>
      <c r="Q7" s="7">
        <v>427505084</v>
      </c>
      <c r="R7" s="7">
        <v>493196944</v>
      </c>
      <c r="S7" s="7">
        <v>384256352</v>
      </c>
      <c r="T7" s="7">
        <v>172822924</v>
      </c>
      <c r="U7" s="7">
        <v>219245438</v>
      </c>
      <c r="V7" s="7">
        <v>265048301</v>
      </c>
      <c r="W7" s="7">
        <v>179215939</v>
      </c>
      <c r="X7" s="7">
        <v>105858323</v>
      </c>
    </row>
    <row r="8" spans="1:24">
      <c r="B8" s="27" t="s">
        <v>3</v>
      </c>
      <c r="C8" s="41"/>
      <c r="D8" s="7">
        <f>SUM(I8:L8)</f>
        <v>-674875349</v>
      </c>
      <c r="E8" s="7">
        <f>SUM(M8:P8)</f>
        <v>-1589738548</v>
      </c>
      <c r="F8" s="7">
        <f>SUM(Q8:T8)</f>
        <v>-1279155847</v>
      </c>
      <c r="G8" s="7">
        <f>SUM(U8:X8)</f>
        <v>-714669718</v>
      </c>
      <c r="H8" s="7"/>
      <c r="I8" s="7"/>
      <c r="J8" s="7"/>
      <c r="K8" s="7">
        <v>-496852342</v>
      </c>
      <c r="L8" s="7">
        <v>-178023007</v>
      </c>
      <c r="M8" s="7">
        <v>-395945845</v>
      </c>
      <c r="N8" s="7">
        <v>-509226828</v>
      </c>
      <c r="O8" s="7">
        <v>-405017981</v>
      </c>
      <c r="P8" s="7">
        <v>-279547894</v>
      </c>
      <c r="Q8" s="7">
        <v>-369961904</v>
      </c>
      <c r="R8" s="7">
        <v>-432008871</v>
      </c>
      <c r="S8" s="7">
        <v>-326337890</v>
      </c>
      <c r="T8" s="7">
        <v>-150847182</v>
      </c>
      <c r="U8" s="7">
        <v>-209550877</v>
      </c>
      <c r="V8" s="7">
        <v>-241624965</v>
      </c>
      <c r="W8" s="7">
        <v>-166070279</v>
      </c>
      <c r="X8" s="7">
        <v>-97423597</v>
      </c>
    </row>
    <row r="9" spans="1:24">
      <c r="B9" s="25" t="s">
        <v>58</v>
      </c>
      <c r="C9" s="41"/>
      <c r="D9" s="8">
        <f>SUM(D7:D8)</f>
        <v>202999569</v>
      </c>
      <c r="E9" s="8">
        <f>SUM(E7:E8)</f>
        <v>486550553</v>
      </c>
      <c r="F9" s="8">
        <f>SUM(F7:F8)</f>
        <v>198625457</v>
      </c>
      <c r="G9" s="8">
        <f>SUM(G7:G8)</f>
        <v>54698283</v>
      </c>
      <c r="H9" s="8"/>
      <c r="I9" s="8"/>
      <c r="J9" s="8"/>
      <c r="K9" s="8">
        <f t="shared" ref="K9:S9" si="0">SUM(K7:K8)</f>
        <v>148082068</v>
      </c>
      <c r="L9" s="8">
        <f t="shared" si="0"/>
        <v>54917501</v>
      </c>
      <c r="M9" s="8">
        <f t="shared" si="0"/>
        <v>140160661</v>
      </c>
      <c r="N9" s="8">
        <f t="shared" si="0"/>
        <v>145230488</v>
      </c>
      <c r="O9" s="8">
        <f t="shared" si="0"/>
        <v>125487598</v>
      </c>
      <c r="P9" s="8">
        <f t="shared" si="0"/>
        <v>75671806</v>
      </c>
      <c r="Q9" s="8">
        <f t="shared" si="0"/>
        <v>57543180</v>
      </c>
      <c r="R9" s="8">
        <f t="shared" si="0"/>
        <v>61188073</v>
      </c>
      <c r="S9" s="8">
        <f t="shared" si="0"/>
        <v>57918462</v>
      </c>
      <c r="T9" s="8">
        <f t="shared" ref="T9:X9" si="1">SUM(T7:T8)</f>
        <v>21975742</v>
      </c>
      <c r="U9" s="8">
        <f t="shared" si="1"/>
        <v>9694561</v>
      </c>
      <c r="V9" s="8">
        <f t="shared" si="1"/>
        <v>23423336</v>
      </c>
      <c r="W9" s="8">
        <f t="shared" si="1"/>
        <v>13145660</v>
      </c>
      <c r="X9" s="8">
        <f t="shared" si="1"/>
        <v>8434726</v>
      </c>
    </row>
    <row r="10" spans="1:24">
      <c r="B10" s="27" t="s">
        <v>5</v>
      </c>
      <c r="C10" s="41"/>
      <c r="D10" s="7">
        <f t="shared" ref="D10:D12" si="2">SUM(I10:L10)</f>
        <v>-89776365</v>
      </c>
      <c r="E10" s="7">
        <f>SUM(M10:P10)</f>
        <v>-182872514</v>
      </c>
      <c r="F10" s="7">
        <f>SUM(Q10:T10)</f>
        <v>-150150872</v>
      </c>
      <c r="G10" s="7">
        <f>SUM(U10:X10)</f>
        <v>-83064894</v>
      </c>
      <c r="H10" s="20"/>
      <c r="I10" s="7"/>
      <c r="J10" s="7"/>
      <c r="K10" s="7">
        <v>-45603755</v>
      </c>
      <c r="L10" s="7">
        <v>-44172610</v>
      </c>
      <c r="M10" s="7">
        <v>-48879563</v>
      </c>
      <c r="N10" s="7">
        <v>-57130290</v>
      </c>
      <c r="O10" s="7">
        <v>-47040468</v>
      </c>
      <c r="P10" s="7">
        <v>-29822193</v>
      </c>
      <c r="Q10" s="7">
        <v>-41802946</v>
      </c>
      <c r="R10" s="7">
        <v>-38118554</v>
      </c>
      <c r="S10" s="7">
        <v>-50968566</v>
      </c>
      <c r="T10" s="7">
        <v>-19260806</v>
      </c>
      <c r="U10" s="7">
        <v>-24525340</v>
      </c>
      <c r="V10" s="7">
        <v>-22687662</v>
      </c>
      <c r="W10" s="7">
        <v>-20358777</v>
      </c>
      <c r="X10" s="7">
        <v>-15493115</v>
      </c>
    </row>
    <row r="11" spans="1:24">
      <c r="B11" s="27" t="s">
        <v>14</v>
      </c>
      <c r="C11" s="41"/>
      <c r="D11" s="7">
        <f t="shared" si="2"/>
        <v>-47259880</v>
      </c>
      <c r="E11" s="7">
        <f>SUM(M11:P11)</f>
        <v>-79615561</v>
      </c>
      <c r="F11" s="7">
        <f t="shared" ref="F11:F12" si="3">SUM(Q11:T11)</f>
        <v>-272464481</v>
      </c>
      <c r="G11" s="7">
        <f t="shared" ref="G11" si="4">SUM(U11:X11)</f>
        <v>-74799105</v>
      </c>
      <c r="H11" s="20"/>
      <c r="I11" s="7"/>
      <c r="J11" s="7"/>
      <c r="K11" s="7">
        <v>-23010638</v>
      </c>
      <c r="L11" s="7">
        <v>-24249242</v>
      </c>
      <c r="M11" s="7">
        <v>-26265063</v>
      </c>
      <c r="N11" s="7">
        <v>-12755041</v>
      </c>
      <c r="O11" s="7">
        <v>-17571121</v>
      </c>
      <c r="P11" s="7">
        <v>-23024336</v>
      </c>
      <c r="Q11" s="7">
        <v>-27031959</v>
      </c>
      <c r="R11" s="7">
        <v>-11712740</v>
      </c>
      <c r="S11" s="7">
        <v>-213728908</v>
      </c>
      <c r="T11" s="7">
        <v>-19990874</v>
      </c>
      <c r="U11" s="7">
        <v>-19195612</v>
      </c>
      <c r="V11" s="7">
        <v>-18392976</v>
      </c>
      <c r="W11" s="7">
        <v>-18341610</v>
      </c>
      <c r="X11" s="7">
        <v>-18868907</v>
      </c>
    </row>
    <row r="12" spans="1:24">
      <c r="B12" s="27" t="s">
        <v>4</v>
      </c>
      <c r="C12" s="41"/>
      <c r="D12" s="7">
        <f t="shared" si="2"/>
        <v>-46712272</v>
      </c>
      <c r="E12" s="7">
        <f>SUM(M12:P12)</f>
        <v>-67187348</v>
      </c>
      <c r="F12" s="7">
        <f t="shared" si="3"/>
        <v>-91811892</v>
      </c>
      <c r="G12" s="7">
        <f>SUM(U12:X12)</f>
        <v>-39492743</v>
      </c>
      <c r="H12" s="20"/>
      <c r="I12" s="7"/>
      <c r="J12" s="7"/>
      <c r="K12" s="7">
        <v>-23976687</v>
      </c>
      <c r="L12" s="7">
        <v>-22735585</v>
      </c>
      <c r="M12" s="7">
        <v>-19089544</v>
      </c>
      <c r="N12" s="7">
        <v>-17061618</v>
      </c>
      <c r="O12" s="7">
        <v>-16703606</v>
      </c>
      <c r="P12" s="7">
        <v>-14332580</v>
      </c>
      <c r="Q12" s="7">
        <v>-22105334</v>
      </c>
      <c r="R12" s="7">
        <v>-13652474</v>
      </c>
      <c r="S12" s="7">
        <v>-45937014</v>
      </c>
      <c r="T12" s="7">
        <v>-10117070</v>
      </c>
      <c r="U12" s="7">
        <v>-8724895</v>
      </c>
      <c r="V12" s="7">
        <v>-9601810</v>
      </c>
      <c r="W12" s="7">
        <v>-10785035</v>
      </c>
      <c r="X12" s="7">
        <v>-10381003</v>
      </c>
    </row>
    <row r="13" spans="1:24">
      <c r="B13" s="25" t="s">
        <v>15</v>
      </c>
      <c r="C13" s="41"/>
      <c r="D13" s="8">
        <f>SUM(D10:D12)</f>
        <v>-183748517</v>
      </c>
      <c r="E13" s="8">
        <f>SUM(E10:E12)</f>
        <v>-329675423</v>
      </c>
      <c r="F13" s="8">
        <f>SUM(F10:F12)</f>
        <v>-514427245</v>
      </c>
      <c r="G13" s="8">
        <f>SUM(G10:G12)</f>
        <v>-197356742</v>
      </c>
      <c r="H13" s="39"/>
      <c r="I13" s="8"/>
      <c r="J13" s="8"/>
      <c r="K13" s="8">
        <f t="shared" ref="K13:S13" si="5">SUM(K10:K12)</f>
        <v>-92591080</v>
      </c>
      <c r="L13" s="8">
        <f t="shared" si="5"/>
        <v>-91157437</v>
      </c>
      <c r="M13" s="8">
        <f t="shared" si="5"/>
        <v>-94234170</v>
      </c>
      <c r="N13" s="8">
        <f t="shared" si="5"/>
        <v>-86946949</v>
      </c>
      <c r="O13" s="8">
        <f t="shared" si="5"/>
        <v>-81315195</v>
      </c>
      <c r="P13" s="8">
        <f t="shared" si="5"/>
        <v>-67179109</v>
      </c>
      <c r="Q13" s="8">
        <f t="shared" si="5"/>
        <v>-90940239</v>
      </c>
      <c r="R13" s="8">
        <f t="shared" si="5"/>
        <v>-63483768</v>
      </c>
      <c r="S13" s="8">
        <f t="shared" si="5"/>
        <v>-310634488</v>
      </c>
      <c r="T13" s="8">
        <f t="shared" ref="T13:X13" si="6">SUM(T10:T12)</f>
        <v>-49368750</v>
      </c>
      <c r="U13" s="8">
        <f t="shared" si="6"/>
        <v>-52445847</v>
      </c>
      <c r="V13" s="8">
        <f t="shared" si="6"/>
        <v>-50682448</v>
      </c>
      <c r="W13" s="8">
        <f t="shared" si="6"/>
        <v>-49485422</v>
      </c>
      <c r="X13" s="8">
        <f t="shared" si="6"/>
        <v>-44743025</v>
      </c>
    </row>
    <row r="14" spans="1:24">
      <c r="B14" s="27" t="s">
        <v>20</v>
      </c>
      <c r="C14" s="41"/>
      <c r="D14" s="7">
        <f>SUM(I14:L14)</f>
        <v>8092250</v>
      </c>
      <c r="E14" s="7">
        <f>SUM(M14:P14)</f>
        <v>29833770</v>
      </c>
      <c r="F14" s="7">
        <f>SUM(Q14:T14)</f>
        <v>1395200</v>
      </c>
      <c r="G14" s="7">
        <f>SUM(U14:X14)</f>
        <v>833000</v>
      </c>
      <c r="H14" s="7"/>
      <c r="I14" s="7"/>
      <c r="J14" s="7"/>
      <c r="K14" s="7">
        <v>826367</v>
      </c>
      <c r="L14" s="7">
        <v>7265883</v>
      </c>
      <c r="M14" s="7">
        <v>13462650</v>
      </c>
      <c r="N14" s="7">
        <v>12593190</v>
      </c>
      <c r="O14" s="7">
        <v>2530930</v>
      </c>
      <c r="P14" s="7">
        <v>1247000</v>
      </c>
      <c r="Q14" s="7">
        <v>84100</v>
      </c>
      <c r="R14" s="7">
        <v>200000</v>
      </c>
      <c r="S14" s="7">
        <v>26700</v>
      </c>
      <c r="T14" s="7">
        <v>1084400</v>
      </c>
      <c r="U14" s="7">
        <v>0</v>
      </c>
      <c r="V14" s="7">
        <v>114000</v>
      </c>
      <c r="W14" s="7">
        <v>416000</v>
      </c>
      <c r="X14" s="7">
        <v>303000</v>
      </c>
    </row>
    <row r="15" spans="1:24">
      <c r="B15" s="16"/>
      <c r="C15" s="41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0"/>
      <c r="T15" s="10"/>
      <c r="U15" s="10"/>
      <c r="V15" s="9"/>
      <c r="W15" s="7"/>
      <c r="X15" s="7"/>
    </row>
    <row r="16" spans="1:24">
      <c r="B16" s="25" t="s">
        <v>72</v>
      </c>
      <c r="C16" s="41"/>
      <c r="D16" s="8">
        <f>D9+D13+D14</f>
        <v>27343302</v>
      </c>
      <c r="E16" s="8">
        <f>E9+E13+E14</f>
        <v>186708900</v>
      </c>
      <c r="F16" s="8">
        <f>F9+F13+F14</f>
        <v>-314406588</v>
      </c>
      <c r="G16" s="8">
        <f>G9+G13+G14</f>
        <v>-141825459</v>
      </c>
      <c r="H16" s="8"/>
      <c r="I16" s="8"/>
      <c r="J16" s="8"/>
      <c r="K16" s="8">
        <f>K9+K13+K14</f>
        <v>56317355</v>
      </c>
      <c r="L16" s="8">
        <f>L9+L13+L14</f>
        <v>-28974053</v>
      </c>
      <c r="M16" s="8">
        <f>M9+M13+M14</f>
        <v>59389141</v>
      </c>
      <c r="N16" s="8">
        <f t="shared" ref="N16:X16" si="7">N9+N13+N14</f>
        <v>70876729</v>
      </c>
      <c r="O16" s="8">
        <f t="shared" si="7"/>
        <v>46703333</v>
      </c>
      <c r="P16" s="8">
        <f t="shared" si="7"/>
        <v>9739697</v>
      </c>
      <c r="Q16" s="8">
        <f t="shared" si="7"/>
        <v>-33312959</v>
      </c>
      <c r="R16" s="8">
        <f t="shared" si="7"/>
        <v>-2095695</v>
      </c>
      <c r="S16" s="8">
        <f t="shared" si="7"/>
        <v>-252689326</v>
      </c>
      <c r="T16" s="8">
        <f t="shared" si="7"/>
        <v>-26308608</v>
      </c>
      <c r="U16" s="8">
        <f t="shared" si="7"/>
        <v>-42751286</v>
      </c>
      <c r="V16" s="8">
        <f t="shared" si="7"/>
        <v>-27145112</v>
      </c>
      <c r="W16" s="8">
        <f t="shared" si="7"/>
        <v>-35923762</v>
      </c>
      <c r="X16" s="8">
        <f t="shared" si="7"/>
        <v>-36005299</v>
      </c>
    </row>
    <row r="17" spans="1:24">
      <c r="B17" s="16"/>
      <c r="C17" s="41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>
      <c r="B18" s="27" t="s">
        <v>16</v>
      </c>
      <c r="C18" s="41"/>
      <c r="D18" s="7">
        <f t="shared" ref="D18:D21" si="8">SUM(I18:L18)</f>
        <v>0</v>
      </c>
      <c r="E18" s="7">
        <f t="shared" ref="E18:E21" si="9">SUM(M18:P18)</f>
        <v>0</v>
      </c>
      <c r="F18" s="7">
        <f t="shared" ref="F18:F21" si="10">SUM(Q18:T18)</f>
        <v>-34499858</v>
      </c>
      <c r="G18" s="7">
        <f>SUM(U18:X18)</f>
        <v>-43006399</v>
      </c>
      <c r="H18" s="7"/>
      <c r="I18" s="42"/>
      <c r="J18" s="42"/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-34499858</v>
      </c>
      <c r="U18" s="42">
        <v>-5873254</v>
      </c>
      <c r="V18" s="42">
        <v>-12317728</v>
      </c>
      <c r="W18" s="42">
        <v>-24594024</v>
      </c>
      <c r="X18" s="42">
        <v>-221393</v>
      </c>
    </row>
    <row r="19" spans="1:24">
      <c r="B19" s="27" t="s">
        <v>17</v>
      </c>
      <c r="C19" s="41"/>
      <c r="D19" s="7">
        <f t="shared" si="8"/>
        <v>5367879</v>
      </c>
      <c r="E19" s="7">
        <f t="shared" si="9"/>
        <v>16898785</v>
      </c>
      <c r="F19" s="7">
        <f t="shared" si="10"/>
        <v>2998796</v>
      </c>
      <c r="G19" s="7">
        <f t="shared" ref="G19:G21" si="11">SUM(U19:X19)</f>
        <v>1006972</v>
      </c>
      <c r="H19" s="7"/>
      <c r="I19" s="42"/>
      <c r="J19" s="42"/>
      <c r="K19" s="42">
        <v>2378442</v>
      </c>
      <c r="L19" s="42">
        <v>2989437</v>
      </c>
      <c r="M19" s="42">
        <v>2247835</v>
      </c>
      <c r="N19" s="42">
        <v>4843500</v>
      </c>
      <c r="O19" s="42">
        <v>5682101</v>
      </c>
      <c r="P19" s="42">
        <v>4125349</v>
      </c>
      <c r="Q19" s="42">
        <v>1080106</v>
      </c>
      <c r="R19" s="42">
        <v>590001</v>
      </c>
      <c r="S19" s="42">
        <v>957069</v>
      </c>
      <c r="T19" s="42">
        <v>371620</v>
      </c>
      <c r="U19" s="42">
        <v>247383</v>
      </c>
      <c r="V19" s="42">
        <v>309164</v>
      </c>
      <c r="W19" s="42">
        <v>270964</v>
      </c>
      <c r="X19" s="42">
        <v>179461</v>
      </c>
    </row>
    <row r="20" spans="1:24">
      <c r="B20" s="27" t="s">
        <v>18</v>
      </c>
      <c r="C20" s="41"/>
      <c r="D20" s="7">
        <f t="shared" si="8"/>
        <v>-3748959</v>
      </c>
      <c r="E20" s="7">
        <f t="shared" si="9"/>
        <v>-11396998</v>
      </c>
      <c r="F20" s="7">
        <f t="shared" si="10"/>
        <v>-7721675</v>
      </c>
      <c r="G20" s="7">
        <f t="shared" si="11"/>
        <v>-3153521</v>
      </c>
      <c r="H20" s="7"/>
      <c r="I20" s="42"/>
      <c r="J20" s="42"/>
      <c r="K20" s="42">
        <v>-1576485</v>
      </c>
      <c r="L20" s="42">
        <v>-2172474</v>
      </c>
      <c r="M20" s="42">
        <v>-3211489</v>
      </c>
      <c r="N20" s="42">
        <v>-3181184</v>
      </c>
      <c r="O20" s="42">
        <v>-2596692</v>
      </c>
      <c r="P20" s="42">
        <v>-2407633</v>
      </c>
      <c r="Q20" s="42">
        <v>-1458859</v>
      </c>
      <c r="R20" s="42">
        <v>-2357501</v>
      </c>
      <c r="S20" s="42">
        <v>-1983012</v>
      </c>
      <c r="T20" s="42">
        <v>-1922303</v>
      </c>
      <c r="U20" s="42">
        <v>-1250223</v>
      </c>
      <c r="V20" s="42">
        <v>-814363</v>
      </c>
      <c r="W20" s="42">
        <v>-723335</v>
      </c>
      <c r="X20" s="42">
        <v>-365600</v>
      </c>
    </row>
    <row r="21" spans="1:24">
      <c r="B21" s="27" t="s">
        <v>19</v>
      </c>
      <c r="C21" s="41"/>
      <c r="D21" s="7">
        <f t="shared" si="8"/>
        <v>3896250</v>
      </c>
      <c r="E21" s="7">
        <f t="shared" si="9"/>
        <v>6088425</v>
      </c>
      <c r="F21" s="7">
        <f t="shared" si="10"/>
        <v>4601849</v>
      </c>
      <c r="G21" s="7">
        <f t="shared" si="11"/>
        <v>2315536</v>
      </c>
      <c r="H21" s="7"/>
      <c r="I21" s="42"/>
      <c r="J21" s="42"/>
      <c r="K21" s="42">
        <v>2303195</v>
      </c>
      <c r="L21" s="42">
        <v>1593055</v>
      </c>
      <c r="M21" s="42">
        <v>2706871</v>
      </c>
      <c r="N21" s="42">
        <v>1654449</v>
      </c>
      <c r="O21" s="42">
        <v>1209269</v>
      </c>
      <c r="P21" s="42">
        <v>517836</v>
      </c>
      <c r="Q21" s="42">
        <v>1692537</v>
      </c>
      <c r="R21" s="42">
        <v>1704722</v>
      </c>
      <c r="S21" s="42">
        <v>728440</v>
      </c>
      <c r="T21" s="42">
        <v>476150</v>
      </c>
      <c r="U21" s="42">
        <v>917428</v>
      </c>
      <c r="V21" s="42">
        <v>623198</v>
      </c>
      <c r="W21" s="42">
        <v>403154</v>
      </c>
      <c r="X21" s="42">
        <v>371756</v>
      </c>
    </row>
    <row r="23" spans="1:24">
      <c r="B23" s="25" t="s">
        <v>74</v>
      </c>
      <c r="C23" s="41"/>
      <c r="D23" s="8">
        <f>SUM(D16,D18:D22)</f>
        <v>32858472</v>
      </c>
      <c r="E23" s="8">
        <f>SUM(E16,E18:E22)</f>
        <v>198299112</v>
      </c>
      <c r="F23" s="8">
        <f>SUM(F16,F18:F22)</f>
        <v>-349027476</v>
      </c>
      <c r="G23" s="8">
        <f>SUM(G16,G18:G22)</f>
        <v>-184662871</v>
      </c>
      <c r="H23" s="8"/>
      <c r="I23" s="8"/>
      <c r="J23" s="8"/>
      <c r="K23" s="8">
        <f t="shared" ref="K23:X23" si="12">SUM(K16,K18:K22)</f>
        <v>59422507</v>
      </c>
      <c r="L23" s="8">
        <f t="shared" si="12"/>
        <v>-26564035</v>
      </c>
      <c r="M23" s="8">
        <f t="shared" si="12"/>
        <v>61132358</v>
      </c>
      <c r="N23" s="8">
        <f t="shared" si="12"/>
        <v>74193494</v>
      </c>
      <c r="O23" s="8">
        <f t="shared" si="12"/>
        <v>50998011</v>
      </c>
      <c r="P23" s="8">
        <f t="shared" si="12"/>
        <v>11975249</v>
      </c>
      <c r="Q23" s="8">
        <f t="shared" si="12"/>
        <v>-31999175</v>
      </c>
      <c r="R23" s="8">
        <f t="shared" si="12"/>
        <v>-2158473</v>
      </c>
      <c r="S23" s="8">
        <f t="shared" si="12"/>
        <v>-252986829</v>
      </c>
      <c r="T23" s="8">
        <f t="shared" si="12"/>
        <v>-61882999</v>
      </c>
      <c r="U23" s="8">
        <f t="shared" si="12"/>
        <v>-48709952</v>
      </c>
      <c r="V23" s="8">
        <f t="shared" si="12"/>
        <v>-39344841</v>
      </c>
      <c r="W23" s="8">
        <f t="shared" si="12"/>
        <v>-60567003</v>
      </c>
      <c r="X23" s="8">
        <f t="shared" si="12"/>
        <v>-36041075</v>
      </c>
    </row>
    <row r="24" spans="1:24">
      <c r="B24" s="27" t="s">
        <v>21</v>
      </c>
      <c r="C24" s="41"/>
      <c r="D24" s="7">
        <f>SUM(I24:L24)</f>
        <v>-2407549</v>
      </c>
      <c r="E24" s="7">
        <f>SUM(M24:P24)</f>
        <v>-8214341</v>
      </c>
      <c r="F24" s="7">
        <v>0</v>
      </c>
      <c r="G24" s="7">
        <v>0</v>
      </c>
      <c r="H24" s="7"/>
      <c r="I24" s="7"/>
      <c r="J24" s="7"/>
      <c r="K24" s="7">
        <v>-2595658</v>
      </c>
      <c r="L24" s="7">
        <v>188109</v>
      </c>
      <c r="M24" s="7">
        <v>-426039</v>
      </c>
      <c r="N24" s="7">
        <v>-7778647</v>
      </c>
      <c r="O24" s="7">
        <v>-16616</v>
      </c>
      <c r="P24" s="7">
        <v>6961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</row>
    <row r="25" spans="1:24" ht="16">
      <c r="B25" s="28" t="s">
        <v>70</v>
      </c>
      <c r="C25" s="41"/>
      <c r="D25" s="8">
        <f>SUM(D23:D24)</f>
        <v>30450923</v>
      </c>
      <c r="E25" s="8">
        <f>SUM(E23:E24)</f>
        <v>190084771</v>
      </c>
      <c r="F25" s="8">
        <f>SUM(F23:F24)</f>
        <v>-349027476</v>
      </c>
      <c r="G25" s="8">
        <f>SUM(G23:G24)</f>
        <v>-184662871</v>
      </c>
      <c r="H25" s="8"/>
      <c r="I25" s="8"/>
      <c r="J25" s="8"/>
      <c r="K25" s="8">
        <f t="shared" ref="K25:S25" si="13">SUM(K23:K24)</f>
        <v>56826849</v>
      </c>
      <c r="L25" s="8">
        <f t="shared" si="13"/>
        <v>-26375926</v>
      </c>
      <c r="M25" s="8">
        <f t="shared" si="13"/>
        <v>60706319</v>
      </c>
      <c r="N25" s="8">
        <f t="shared" si="13"/>
        <v>66414847</v>
      </c>
      <c r="O25" s="8">
        <f t="shared" si="13"/>
        <v>50981395</v>
      </c>
      <c r="P25" s="8">
        <f t="shared" si="13"/>
        <v>11982210</v>
      </c>
      <c r="Q25" s="8">
        <f t="shared" si="13"/>
        <v>-31999175</v>
      </c>
      <c r="R25" s="8">
        <f t="shared" si="13"/>
        <v>-2158473</v>
      </c>
      <c r="S25" s="8">
        <f t="shared" si="13"/>
        <v>-252986829</v>
      </c>
      <c r="T25" s="8">
        <f t="shared" ref="T25:X25" si="14">SUM(T23:T24)</f>
        <v>-61882999</v>
      </c>
      <c r="U25" s="8">
        <f t="shared" si="14"/>
        <v>-48709952</v>
      </c>
      <c r="V25" s="8">
        <f t="shared" si="14"/>
        <v>-39344841</v>
      </c>
      <c r="W25" s="8">
        <f t="shared" si="14"/>
        <v>-60567003</v>
      </c>
      <c r="X25" s="8">
        <f t="shared" si="14"/>
        <v>-36041075</v>
      </c>
    </row>
    <row r="26" spans="1:24" s="22" customFormat="1" ht="16">
      <c r="A26" s="23"/>
      <c r="B26" s="28" t="s">
        <v>68</v>
      </c>
      <c r="C26" s="41"/>
      <c r="D26" s="46">
        <v>0.2</v>
      </c>
      <c r="E26" s="43">
        <v>1.28</v>
      </c>
      <c r="F26" s="43">
        <v>-5.3</v>
      </c>
      <c r="G26" s="43">
        <v>-7.0226887200358119</v>
      </c>
      <c r="H26" s="44"/>
      <c r="I26" s="43"/>
      <c r="J26" s="43"/>
      <c r="K26" s="43">
        <v>0.38</v>
      </c>
      <c r="L26" s="43">
        <v>-0.18</v>
      </c>
      <c r="M26" s="43">
        <v>0.41</v>
      </c>
      <c r="N26" s="43">
        <v>0.45</v>
      </c>
      <c r="O26" s="43">
        <v>0.34300000000000003</v>
      </c>
      <c r="P26" s="43">
        <v>8.1000000000000003E-2</v>
      </c>
      <c r="Q26" s="43">
        <v>-0.24467915778834373</v>
      </c>
      <c r="R26" s="43">
        <v>-0.04</v>
      </c>
      <c r="S26" s="43">
        <v>-6.1747112250842617</v>
      </c>
      <c r="T26" s="43">
        <v>-1.85299466616122</v>
      </c>
      <c r="U26" s="43">
        <v>-1.5278433173334638</v>
      </c>
      <c r="V26" s="43">
        <v>-1.2340959070006408</v>
      </c>
      <c r="W26" s="43">
        <v>-2.5999582749794756</v>
      </c>
      <c r="X26" s="43">
        <v>-2.0126380855267492</v>
      </c>
    </row>
    <row r="27" spans="1:24" s="22" customFormat="1" ht="16">
      <c r="A27" s="23"/>
      <c r="B27" s="28" t="s">
        <v>66</v>
      </c>
      <c r="C27" s="41"/>
      <c r="D27" s="46">
        <v>0.2</v>
      </c>
      <c r="E27" s="43">
        <v>1.24</v>
      </c>
      <c r="F27" s="43">
        <v>-5.3</v>
      </c>
      <c r="G27" s="44"/>
      <c r="H27" s="44"/>
      <c r="I27" s="43"/>
      <c r="J27" s="43"/>
      <c r="K27" s="43">
        <v>0.37</v>
      </c>
      <c r="L27" s="43">
        <v>-0.18</v>
      </c>
      <c r="M27" s="43">
        <v>0.39</v>
      </c>
      <c r="N27" s="43">
        <v>0.43</v>
      </c>
      <c r="O27" s="43">
        <v>0.33300000000000002</v>
      </c>
      <c r="P27" s="43">
        <v>7.8E-2</v>
      </c>
      <c r="Q27" s="43">
        <v>-0.24</v>
      </c>
      <c r="R27" s="43">
        <v>-0.04</v>
      </c>
      <c r="S27" s="43">
        <v>-6.1747112250842617</v>
      </c>
      <c r="T27" s="43">
        <v>-1.85299466616122</v>
      </c>
      <c r="U27" s="43"/>
      <c r="V27" s="43"/>
      <c r="W27" s="43"/>
      <c r="X27" s="43"/>
    </row>
    <row r="28" spans="1:24" s="22" customFormat="1" ht="16">
      <c r="A28" s="23"/>
      <c r="B28" s="28" t="s">
        <v>69</v>
      </c>
      <c r="C28" s="41"/>
      <c r="D28" s="46">
        <v>0.41</v>
      </c>
      <c r="E28" s="43">
        <v>2.5499999999999998</v>
      </c>
      <c r="F28" s="43"/>
      <c r="G28" s="44"/>
      <c r="H28" s="44"/>
      <c r="I28" s="43"/>
      <c r="J28" s="43"/>
      <c r="K28" s="43">
        <v>0.76</v>
      </c>
      <c r="L28" s="43">
        <v>-0.35</v>
      </c>
      <c r="M28" s="43">
        <v>0.81</v>
      </c>
      <c r="N28" s="43">
        <v>0.89</v>
      </c>
      <c r="O28" s="43">
        <v>0.68500000000000005</v>
      </c>
      <c r="P28" s="43">
        <v>0.161</v>
      </c>
      <c r="Q28" s="44"/>
      <c r="R28" s="44"/>
      <c r="S28" s="44"/>
      <c r="T28" s="44"/>
      <c r="U28" s="44"/>
      <c r="V28" s="44"/>
      <c r="W28" s="44"/>
      <c r="X28" s="44"/>
    </row>
    <row r="29" spans="1:24" s="22" customFormat="1" ht="16">
      <c r="A29" s="23"/>
      <c r="B29" s="28" t="s">
        <v>67</v>
      </c>
      <c r="C29" s="41"/>
      <c r="D29" s="46">
        <v>0.4</v>
      </c>
      <c r="E29" s="43">
        <v>2.48</v>
      </c>
      <c r="F29" s="44"/>
      <c r="G29" s="44"/>
      <c r="H29" s="44"/>
      <c r="I29" s="43"/>
      <c r="J29" s="43"/>
      <c r="K29" s="43">
        <v>0.73</v>
      </c>
      <c r="L29" s="43">
        <v>-0.35</v>
      </c>
      <c r="M29" s="43">
        <v>0.79</v>
      </c>
      <c r="N29" s="43">
        <v>0.87</v>
      </c>
      <c r="O29" s="43">
        <v>0.66500000000000004</v>
      </c>
      <c r="P29" s="43">
        <v>0.157</v>
      </c>
      <c r="Q29" s="44"/>
      <c r="R29" s="44"/>
      <c r="S29" s="44"/>
      <c r="T29" s="44"/>
      <c r="U29" s="44"/>
      <c r="V29" s="44"/>
      <c r="W29" s="44"/>
      <c r="X29" s="44"/>
    </row>
    <row r="30" spans="1:24">
      <c r="B30" s="28"/>
      <c r="C30" s="41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6">
      <c r="B31" s="28" t="s">
        <v>59</v>
      </c>
      <c r="C31" s="41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12"/>
      <c r="T31" s="12"/>
      <c r="U31" s="11"/>
      <c r="V31" s="11"/>
      <c r="W31" s="11"/>
      <c r="X31" s="11"/>
    </row>
    <row r="32" spans="1:24" ht="16">
      <c r="B32" s="30" t="s">
        <v>86</v>
      </c>
      <c r="C32" s="41"/>
      <c r="D32" s="7">
        <f t="shared" ref="D32:D34" si="15">SUM(I32:L32)</f>
        <v>6546907</v>
      </c>
      <c r="E32" s="7">
        <f>SUM(M32:P32)</f>
        <v>8882775</v>
      </c>
      <c r="F32" s="7">
        <f>SUM(Q32:T32)</f>
        <v>-28436867</v>
      </c>
      <c r="G32" s="7">
        <f t="shared" ref="G32:G34" si="16">SUM(U32:X32)</f>
        <v>9994461</v>
      </c>
      <c r="H32" s="7"/>
      <c r="I32" s="7"/>
      <c r="J32" s="7"/>
      <c r="K32" s="7">
        <v>59950</v>
      </c>
      <c r="L32" s="7">
        <v>6486957</v>
      </c>
      <c r="M32" s="7">
        <v>-7896898</v>
      </c>
      <c r="N32" s="7">
        <v>16604752</v>
      </c>
      <c r="O32" s="7">
        <v>11761823</v>
      </c>
      <c r="P32" s="7">
        <v>-11586902</v>
      </c>
      <c r="Q32" s="7">
        <v>-10117727</v>
      </c>
      <c r="R32" s="7">
        <v>-11470675</v>
      </c>
      <c r="S32" s="7">
        <v>-13967724</v>
      </c>
      <c r="T32" s="7">
        <v>7119259</v>
      </c>
      <c r="U32" s="7">
        <v>2690014</v>
      </c>
      <c r="V32" s="7">
        <v>3469950</v>
      </c>
      <c r="W32" s="7">
        <v>3018582</v>
      </c>
      <c r="X32" s="7">
        <v>815915</v>
      </c>
    </row>
    <row r="33" spans="2:24">
      <c r="B33" s="45" t="s">
        <v>87</v>
      </c>
      <c r="C33" s="41"/>
      <c r="D33" s="7">
        <f t="shared" si="15"/>
        <v>4087859</v>
      </c>
      <c r="E33" s="7">
        <f>SUM(M33:P33)</f>
        <v>6102242</v>
      </c>
      <c r="F33" s="7">
        <f>SUM(Q33:T33)</f>
        <v>4655556</v>
      </c>
      <c r="G33" s="7">
        <f t="shared" si="16"/>
        <v>2415901</v>
      </c>
      <c r="H33" s="7"/>
      <c r="I33" s="7"/>
      <c r="J33" s="7"/>
      <c r="K33" s="7">
        <v>2369374</v>
      </c>
      <c r="L33" s="7">
        <v>1718485</v>
      </c>
      <c r="M33" s="7">
        <v>1818688</v>
      </c>
      <c r="N33" s="7">
        <v>2508175</v>
      </c>
      <c r="O33" s="7">
        <v>1292348</v>
      </c>
      <c r="P33" s="7">
        <v>483031</v>
      </c>
      <c r="Q33" s="7">
        <v>1351839</v>
      </c>
      <c r="R33" s="7">
        <v>1998015</v>
      </c>
      <c r="S33" s="7">
        <v>974217</v>
      </c>
      <c r="T33" s="7">
        <v>331485</v>
      </c>
      <c r="U33" s="7">
        <v>759538</v>
      </c>
      <c r="V33" s="7">
        <v>799621</v>
      </c>
      <c r="W33" s="7">
        <v>446758</v>
      </c>
      <c r="X33" s="7">
        <v>409984</v>
      </c>
    </row>
    <row r="34" spans="2:24" ht="32">
      <c r="B34" s="30" t="s">
        <v>88</v>
      </c>
      <c r="C34" s="41"/>
      <c r="D34" s="7">
        <f t="shared" si="15"/>
        <v>-2922188</v>
      </c>
      <c r="E34" s="7">
        <f>SUM(M34:P34)</f>
        <v>-4566319</v>
      </c>
      <c r="F34" s="7">
        <f>SUM(Q34:T34)</f>
        <v>-4601849</v>
      </c>
      <c r="G34" s="7">
        <f t="shared" si="16"/>
        <v>-2315536</v>
      </c>
      <c r="H34" s="7"/>
      <c r="I34" s="7"/>
      <c r="J34" s="7"/>
      <c r="K34" s="7">
        <v>-1727399</v>
      </c>
      <c r="L34" s="7">
        <v>-1194789</v>
      </c>
      <c r="M34" s="7">
        <v>-1184765</v>
      </c>
      <c r="N34" s="7">
        <v>-1654449</v>
      </c>
      <c r="O34" s="7">
        <v>-1209269</v>
      </c>
      <c r="P34" s="7">
        <v>-517836</v>
      </c>
      <c r="Q34" s="7">
        <v>-1692537</v>
      </c>
      <c r="R34" s="7">
        <v>-1704722</v>
      </c>
      <c r="S34" s="7">
        <v>-728440</v>
      </c>
      <c r="T34" s="7">
        <v>-476150</v>
      </c>
      <c r="U34" s="7">
        <v>-917428</v>
      </c>
      <c r="V34" s="7">
        <v>-623198</v>
      </c>
      <c r="W34" s="7">
        <v>-403154</v>
      </c>
      <c r="X34" s="7">
        <v>-371756</v>
      </c>
    </row>
    <row r="35" spans="2:24">
      <c r="B35" s="25" t="s">
        <v>60</v>
      </c>
      <c r="C35" s="41"/>
      <c r="D35" s="8">
        <f t="shared" ref="D35:E35" si="17">SUM(D32:D34)</f>
        <v>7712578</v>
      </c>
      <c r="E35" s="8">
        <f t="shared" si="17"/>
        <v>10418698</v>
      </c>
      <c r="F35" s="8">
        <f>SUM(F32:F34)</f>
        <v>-28383160</v>
      </c>
      <c r="G35" s="8">
        <f>SUM(G32:G34)</f>
        <v>10094826</v>
      </c>
      <c r="H35" s="8"/>
      <c r="I35" s="8"/>
      <c r="J35" s="8"/>
      <c r="K35" s="8">
        <f>SUM(K32:K34)</f>
        <v>701925</v>
      </c>
      <c r="L35" s="8">
        <f>SUM(L32:L34)</f>
        <v>7010653</v>
      </c>
      <c r="M35" s="8">
        <f>SUM(M32:M34)</f>
        <v>-7262975</v>
      </c>
      <c r="N35" s="8">
        <f t="shared" ref="N35:X35" si="18">SUM(N32:N34)</f>
        <v>17458478</v>
      </c>
      <c r="O35" s="8">
        <f t="shared" si="18"/>
        <v>11844902</v>
      </c>
      <c r="P35" s="8">
        <f t="shared" si="18"/>
        <v>-11621707</v>
      </c>
      <c r="Q35" s="8">
        <f t="shared" si="18"/>
        <v>-10458425</v>
      </c>
      <c r="R35" s="8">
        <f t="shared" si="18"/>
        <v>-11177382</v>
      </c>
      <c r="S35" s="8">
        <f t="shared" si="18"/>
        <v>-13721947</v>
      </c>
      <c r="T35" s="8">
        <f t="shared" si="18"/>
        <v>6974594</v>
      </c>
      <c r="U35" s="8">
        <f t="shared" si="18"/>
        <v>2532124</v>
      </c>
      <c r="V35" s="8">
        <f t="shared" si="18"/>
        <v>3646373</v>
      </c>
      <c r="W35" s="8">
        <f t="shared" si="18"/>
        <v>3062186</v>
      </c>
      <c r="X35" s="8">
        <f t="shared" si="18"/>
        <v>854143</v>
      </c>
    </row>
    <row r="36" spans="2:24">
      <c r="B36" s="25"/>
      <c r="C36" s="41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2:24">
      <c r="B37" s="22" t="s">
        <v>73</v>
      </c>
      <c r="C37" s="41"/>
      <c r="D37" s="31">
        <f>SUM(D25,D35)</f>
        <v>38163501</v>
      </c>
      <c r="E37" s="31">
        <f>SUM(E25,E35)</f>
        <v>200503469</v>
      </c>
      <c r="F37" s="31">
        <f>SUM(F25,F35)</f>
        <v>-377410636</v>
      </c>
      <c r="G37" s="31">
        <f>SUM(G25,G35)</f>
        <v>-174568045</v>
      </c>
      <c r="H37" s="31"/>
      <c r="I37" s="31"/>
      <c r="J37" s="31"/>
      <c r="K37" s="31">
        <f t="shared" ref="K37:X37" si="19">SUM(K25,K35)</f>
        <v>57528774</v>
      </c>
      <c r="L37" s="31">
        <f t="shared" si="19"/>
        <v>-19365273</v>
      </c>
      <c r="M37" s="31">
        <f t="shared" si="19"/>
        <v>53443344</v>
      </c>
      <c r="N37" s="31">
        <f t="shared" si="19"/>
        <v>83873325</v>
      </c>
      <c r="O37" s="31">
        <f t="shared" si="19"/>
        <v>62826297</v>
      </c>
      <c r="P37" s="31">
        <f t="shared" si="19"/>
        <v>360503</v>
      </c>
      <c r="Q37" s="31">
        <f t="shared" si="19"/>
        <v>-42457600</v>
      </c>
      <c r="R37" s="31">
        <f t="shared" si="19"/>
        <v>-13335855</v>
      </c>
      <c r="S37" s="31">
        <f t="shared" si="19"/>
        <v>-266708776</v>
      </c>
      <c r="T37" s="31">
        <f t="shared" si="19"/>
        <v>-54908405</v>
      </c>
      <c r="U37" s="31">
        <f t="shared" si="19"/>
        <v>-46177828</v>
      </c>
      <c r="V37" s="31">
        <f t="shared" si="19"/>
        <v>-35698468</v>
      </c>
      <c r="W37" s="31">
        <f t="shared" si="19"/>
        <v>-57504817</v>
      </c>
      <c r="X37" s="31">
        <f t="shared" si="19"/>
        <v>-35186932</v>
      </c>
    </row>
    <row r="38" spans="2:24">
      <c r="B38" s="26"/>
      <c r="C38" s="41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2:24">
      <c r="B39" s="26"/>
      <c r="C39" s="41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2:24">
      <c r="B40" s="26"/>
      <c r="C40" s="41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2:24">
      <c r="B41" s="25" t="s">
        <v>57</v>
      </c>
      <c r="C41" s="41"/>
      <c r="D41" s="32">
        <v>44012</v>
      </c>
      <c r="E41" s="5">
        <v>2019</v>
      </c>
      <c r="F41" s="5">
        <v>2018</v>
      </c>
      <c r="G41" s="5">
        <v>2017</v>
      </c>
      <c r="H41" s="32"/>
      <c r="I41" s="32"/>
      <c r="J41" s="32"/>
      <c r="K41" s="32">
        <v>44012</v>
      </c>
      <c r="L41" s="32">
        <v>43921</v>
      </c>
      <c r="M41" s="32">
        <v>43830</v>
      </c>
      <c r="N41" s="32">
        <v>43738</v>
      </c>
      <c r="O41" s="32">
        <v>43646</v>
      </c>
      <c r="P41" s="32">
        <v>43555</v>
      </c>
      <c r="Q41" s="32">
        <v>43465</v>
      </c>
      <c r="R41" s="32">
        <v>43373</v>
      </c>
      <c r="S41" s="32">
        <v>43281</v>
      </c>
      <c r="T41" s="32">
        <v>43190</v>
      </c>
      <c r="U41" s="32">
        <v>43100</v>
      </c>
      <c r="V41" s="32">
        <v>43008</v>
      </c>
      <c r="W41" s="32">
        <v>42916</v>
      </c>
      <c r="X41" s="32">
        <v>42825</v>
      </c>
    </row>
    <row r="42" spans="2:24">
      <c r="B42" s="25"/>
      <c r="C42" s="41"/>
      <c r="D42" s="32"/>
      <c r="E42" s="32"/>
      <c r="F42" s="5"/>
      <c r="G42" s="5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2:24">
      <c r="B43" s="26" t="s">
        <v>22</v>
      </c>
      <c r="C43" s="41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</row>
    <row r="44" spans="2:24">
      <c r="B44" s="34" t="s">
        <v>23</v>
      </c>
      <c r="C44" s="41"/>
      <c r="D44" s="7">
        <f t="shared" ref="D44:D50" si="20">K44</f>
        <v>378127199</v>
      </c>
      <c r="E44" s="7">
        <f>M44</f>
        <v>279945942</v>
      </c>
      <c r="F44" s="7">
        <f>Q44</f>
        <v>569059591</v>
      </c>
      <c r="G44" s="7">
        <f>U44</f>
        <v>111996325</v>
      </c>
      <c r="H44" s="21"/>
      <c r="I44" s="7"/>
      <c r="J44" s="7"/>
      <c r="K44" s="7">
        <v>378127199</v>
      </c>
      <c r="L44" s="7">
        <v>339273755</v>
      </c>
      <c r="M44" s="7">
        <v>279945942</v>
      </c>
      <c r="N44" s="7">
        <v>279825623</v>
      </c>
      <c r="O44" s="7">
        <v>291144952</v>
      </c>
      <c r="P44" s="7">
        <v>490172614</v>
      </c>
      <c r="Q44" s="7">
        <v>569059591</v>
      </c>
      <c r="R44" s="7">
        <v>89193058</v>
      </c>
      <c r="S44" s="7">
        <v>156818614</v>
      </c>
      <c r="T44" s="7">
        <v>214148148</v>
      </c>
      <c r="U44" s="7">
        <v>111996325</v>
      </c>
      <c r="V44" s="7">
        <v>120747678</v>
      </c>
      <c r="W44" s="7">
        <v>144744824</v>
      </c>
      <c r="X44" s="7">
        <v>98530764</v>
      </c>
    </row>
    <row r="45" spans="2:24">
      <c r="B45" s="34" t="s">
        <v>80</v>
      </c>
      <c r="C45" s="41"/>
      <c r="D45" s="7">
        <f t="shared" si="20"/>
        <v>202036836</v>
      </c>
      <c r="E45" s="7">
        <f t="shared" ref="E45:E50" si="21">M45</f>
        <v>174404554</v>
      </c>
      <c r="F45" s="7">
        <f t="shared" ref="F45:F50" si="22">Q45</f>
        <v>27452663</v>
      </c>
      <c r="G45" s="7">
        <f t="shared" ref="G45:G57" si="23">U45</f>
        <v>0</v>
      </c>
      <c r="H45" s="21"/>
      <c r="I45" s="7"/>
      <c r="J45" s="7"/>
      <c r="K45" s="7">
        <v>202036836</v>
      </c>
      <c r="L45" s="7">
        <v>121276429</v>
      </c>
      <c r="M45" s="7">
        <v>174404554</v>
      </c>
      <c r="N45" s="7">
        <v>141457618</v>
      </c>
      <c r="O45" s="7">
        <v>137493629</v>
      </c>
      <c r="P45" s="7">
        <v>134669636</v>
      </c>
      <c r="Q45" s="7">
        <v>27452663</v>
      </c>
      <c r="R45" s="7">
        <v>68791862</v>
      </c>
      <c r="S45" s="7">
        <v>99248868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</row>
    <row r="46" spans="2:24">
      <c r="B46" s="34" t="s">
        <v>24</v>
      </c>
      <c r="C46" s="41"/>
      <c r="D46" s="7">
        <f t="shared" si="20"/>
        <v>437993549</v>
      </c>
      <c r="E46" s="7">
        <f t="shared" si="21"/>
        <v>310439321</v>
      </c>
      <c r="F46" s="7">
        <f t="shared" si="22"/>
        <v>120241425</v>
      </c>
      <c r="G46" s="7">
        <f t="shared" si="23"/>
        <v>85187718</v>
      </c>
      <c r="H46" s="21"/>
      <c r="I46" s="7"/>
      <c r="J46" s="7"/>
      <c r="K46" s="7">
        <v>437993549</v>
      </c>
      <c r="L46" s="7">
        <v>264137582</v>
      </c>
      <c r="M46" s="7">
        <v>310439321</v>
      </c>
      <c r="N46" s="7">
        <v>497594090</v>
      </c>
      <c r="O46" s="7">
        <v>238780044</v>
      </c>
      <c r="P46" s="7">
        <v>69213580</v>
      </c>
      <c r="Q46" s="7">
        <v>120241425</v>
      </c>
      <c r="R46" s="7">
        <v>325582123</v>
      </c>
      <c r="S46" s="7">
        <v>150288830</v>
      </c>
      <c r="T46" s="7">
        <v>32043052</v>
      </c>
      <c r="U46" s="7">
        <v>85187718</v>
      </c>
      <c r="V46" s="7">
        <v>150345608</v>
      </c>
      <c r="W46" s="7">
        <v>35169186</v>
      </c>
      <c r="X46" s="7">
        <v>35125581</v>
      </c>
    </row>
    <row r="47" spans="2:24">
      <c r="B47" s="34" t="s">
        <v>81</v>
      </c>
      <c r="C47" s="41"/>
      <c r="D47" s="7">
        <f t="shared" si="20"/>
        <v>176788936</v>
      </c>
      <c r="E47" s="7">
        <f t="shared" si="21"/>
        <v>221656071</v>
      </c>
      <c r="F47" s="7">
        <f t="shared" si="22"/>
        <v>179262714</v>
      </c>
      <c r="G47" s="7">
        <f t="shared" si="23"/>
        <v>104547200</v>
      </c>
      <c r="H47" s="21"/>
      <c r="I47" s="7"/>
      <c r="J47" s="7"/>
      <c r="K47" s="7">
        <v>176788936</v>
      </c>
      <c r="L47" s="7">
        <v>196114011</v>
      </c>
      <c r="M47" s="7">
        <v>221656071</v>
      </c>
      <c r="N47" s="7">
        <v>279575103</v>
      </c>
      <c r="O47" s="7">
        <v>272581397</v>
      </c>
      <c r="P47" s="7">
        <v>205071000</v>
      </c>
      <c r="Q47" s="7">
        <v>179262714</v>
      </c>
      <c r="R47" s="7">
        <v>179474917</v>
      </c>
      <c r="S47" s="7">
        <v>172623814</v>
      </c>
      <c r="T47" s="14">
        <v>163490600</v>
      </c>
      <c r="U47" s="7">
        <v>104547200</v>
      </c>
      <c r="V47" s="7">
        <v>106190400</v>
      </c>
      <c r="W47" s="7">
        <v>108390400</v>
      </c>
      <c r="X47" s="7">
        <v>0</v>
      </c>
    </row>
    <row r="48" spans="2:24">
      <c r="B48" s="34" t="s">
        <v>25</v>
      </c>
      <c r="C48" s="41"/>
      <c r="D48" s="7">
        <f t="shared" si="20"/>
        <v>53941334</v>
      </c>
      <c r="E48" s="7">
        <f t="shared" si="21"/>
        <v>115228700</v>
      </c>
      <c r="F48" s="7">
        <f t="shared" si="22"/>
        <v>54424845</v>
      </c>
      <c r="G48" s="7">
        <f t="shared" si="23"/>
        <v>10382112</v>
      </c>
      <c r="H48" s="21"/>
      <c r="I48" s="7"/>
      <c r="J48" s="7"/>
      <c r="K48" s="7">
        <v>53941334</v>
      </c>
      <c r="L48" s="7">
        <v>59624667</v>
      </c>
      <c r="M48" s="7">
        <v>115228700</v>
      </c>
      <c r="N48" s="7">
        <v>62179177</v>
      </c>
      <c r="O48" s="7">
        <v>119623616</v>
      </c>
      <c r="P48" s="7">
        <v>81462030</v>
      </c>
      <c r="Q48" s="7">
        <v>54424845</v>
      </c>
      <c r="R48" s="7">
        <v>30535797</v>
      </c>
      <c r="S48" s="7">
        <v>43871158</v>
      </c>
      <c r="T48" s="14">
        <v>31724339</v>
      </c>
      <c r="U48" s="7">
        <v>10382112</v>
      </c>
      <c r="V48" s="7">
        <v>8804859</v>
      </c>
      <c r="W48" s="7">
        <v>17080867</v>
      </c>
      <c r="X48" s="7">
        <v>20681819</v>
      </c>
    </row>
    <row r="49" spans="2:24">
      <c r="B49" s="34" t="s">
        <v>82</v>
      </c>
      <c r="C49" s="41"/>
      <c r="D49" s="7">
        <f t="shared" si="20"/>
        <v>160754011</v>
      </c>
      <c r="E49" s="7">
        <f t="shared" si="21"/>
        <v>178633299</v>
      </c>
      <c r="F49" s="7">
        <f t="shared" si="22"/>
        <v>142382205</v>
      </c>
      <c r="G49" s="7">
        <f t="shared" si="23"/>
        <v>88225965</v>
      </c>
      <c r="H49" s="21"/>
      <c r="I49" s="7"/>
      <c r="J49" s="7"/>
      <c r="K49" s="7">
        <v>160754011</v>
      </c>
      <c r="L49" s="7">
        <v>186488402</v>
      </c>
      <c r="M49" s="7">
        <v>178633299</v>
      </c>
      <c r="N49" s="7">
        <v>232005827</v>
      </c>
      <c r="O49" s="7">
        <v>205904210</v>
      </c>
      <c r="P49" s="7">
        <v>153094732</v>
      </c>
      <c r="Q49" s="7">
        <v>142382205</v>
      </c>
      <c r="R49" s="7">
        <v>131795922</v>
      </c>
      <c r="S49" s="7">
        <v>135748148</v>
      </c>
      <c r="T49" s="14">
        <v>84596582</v>
      </c>
      <c r="U49" s="7">
        <v>88225965</v>
      </c>
      <c r="V49" s="7">
        <v>99280808</v>
      </c>
      <c r="W49" s="7">
        <v>97683405</v>
      </c>
      <c r="X49" s="7">
        <v>75343854</v>
      </c>
    </row>
    <row r="50" spans="2:24">
      <c r="B50" s="34" t="s">
        <v>26</v>
      </c>
      <c r="C50" s="41"/>
      <c r="D50" s="7">
        <f t="shared" si="20"/>
        <v>25771874</v>
      </c>
      <c r="E50" s="7">
        <f t="shared" si="21"/>
        <v>30982131</v>
      </c>
      <c r="F50" s="7">
        <f t="shared" si="22"/>
        <v>26919954</v>
      </c>
      <c r="G50" s="7">
        <f>U50-2000</f>
        <v>7347583</v>
      </c>
      <c r="H50" s="21"/>
      <c r="I50" s="7"/>
      <c r="J50" s="7"/>
      <c r="K50" s="7">
        <v>25771874</v>
      </c>
      <c r="L50" s="7">
        <v>30751263</v>
      </c>
      <c r="M50" s="7">
        <v>30982131</v>
      </c>
      <c r="N50" s="7">
        <v>34426620</v>
      </c>
      <c r="O50" s="7">
        <v>36770756</v>
      </c>
      <c r="P50" s="7">
        <v>46336261</v>
      </c>
      <c r="Q50" s="7">
        <v>26919954</v>
      </c>
      <c r="R50" s="7">
        <v>46626404</v>
      </c>
      <c r="S50" s="7">
        <v>20678310</v>
      </c>
      <c r="T50" s="14">
        <v>13997509</v>
      </c>
      <c r="U50" s="7">
        <v>7349583</v>
      </c>
      <c r="V50" s="7">
        <v>17349443</v>
      </c>
      <c r="W50" s="7">
        <v>18299846</v>
      </c>
      <c r="X50" s="7">
        <v>21234722</v>
      </c>
    </row>
    <row r="51" spans="2:24">
      <c r="B51" s="15" t="s">
        <v>27</v>
      </c>
      <c r="C51" s="41"/>
      <c r="D51" s="31">
        <f>SUM(D44:D50)</f>
        <v>1435413739</v>
      </c>
      <c r="E51" s="31">
        <f>SUM(E44:E50)</f>
        <v>1311290018</v>
      </c>
      <c r="F51" s="31">
        <f>SUM(F44:F50)</f>
        <v>1119743397</v>
      </c>
      <c r="G51" s="31">
        <f>SUM(G44:G50)</f>
        <v>407686903</v>
      </c>
      <c r="H51" s="21"/>
      <c r="I51" s="31"/>
      <c r="J51" s="31"/>
      <c r="K51" s="31">
        <f t="shared" ref="K51:S51" si="24">SUM(K44:K50)</f>
        <v>1435413739</v>
      </c>
      <c r="L51" s="31">
        <f t="shared" si="24"/>
        <v>1197666109</v>
      </c>
      <c r="M51" s="31">
        <f t="shared" si="24"/>
        <v>1311290018</v>
      </c>
      <c r="N51" s="31">
        <f t="shared" si="24"/>
        <v>1527064058</v>
      </c>
      <c r="O51" s="31">
        <f t="shared" si="24"/>
        <v>1302298604</v>
      </c>
      <c r="P51" s="31">
        <f t="shared" si="24"/>
        <v>1180019853</v>
      </c>
      <c r="Q51" s="31">
        <f t="shared" si="24"/>
        <v>1119743397</v>
      </c>
      <c r="R51" s="31">
        <f t="shared" si="24"/>
        <v>872000083</v>
      </c>
      <c r="S51" s="31">
        <f t="shared" si="24"/>
        <v>779277742</v>
      </c>
      <c r="T51" s="35">
        <f t="shared" ref="T51:X51" si="25">SUM(T44:T50)</f>
        <v>540000230</v>
      </c>
      <c r="U51" s="31">
        <f t="shared" si="25"/>
        <v>407688903</v>
      </c>
      <c r="V51" s="31">
        <f t="shared" si="25"/>
        <v>502718796</v>
      </c>
      <c r="W51" s="31">
        <f t="shared" si="25"/>
        <v>421368528</v>
      </c>
      <c r="X51" s="31">
        <f t="shared" si="25"/>
        <v>250916740</v>
      </c>
    </row>
    <row r="52" spans="2:24">
      <c r="B52" s="34" t="s">
        <v>28</v>
      </c>
      <c r="C52" s="41"/>
      <c r="D52" s="7">
        <f>K52</f>
        <v>0</v>
      </c>
      <c r="E52" s="7">
        <f>M52</f>
        <v>0</v>
      </c>
      <c r="F52" s="7">
        <f>Q52</f>
        <v>0</v>
      </c>
      <c r="G52" s="7">
        <f t="shared" si="23"/>
        <v>65342000</v>
      </c>
      <c r="H52" s="21"/>
      <c r="I52" s="7"/>
      <c r="J52" s="7"/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65342000</v>
      </c>
      <c r="V52" s="7">
        <v>0</v>
      </c>
      <c r="W52" s="7">
        <v>0</v>
      </c>
      <c r="X52" s="7">
        <v>110388800</v>
      </c>
    </row>
    <row r="53" spans="2:24">
      <c r="B53" s="34" t="s">
        <v>29</v>
      </c>
      <c r="C53" s="41"/>
      <c r="D53" s="7">
        <f>K53</f>
        <v>161417580</v>
      </c>
      <c r="E53" s="7">
        <f t="shared" ref="E53:E57" si="26">M53</f>
        <v>150891344</v>
      </c>
      <c r="F53" s="7">
        <f t="shared" ref="F53:F57" si="27">Q53</f>
        <v>40985174</v>
      </c>
      <c r="G53" s="7">
        <f t="shared" si="23"/>
        <v>28696602</v>
      </c>
      <c r="H53" s="21"/>
      <c r="I53" s="7"/>
      <c r="J53" s="7"/>
      <c r="K53" s="7">
        <v>161417580</v>
      </c>
      <c r="L53" s="7">
        <v>152265195</v>
      </c>
      <c r="M53" s="7">
        <v>150891344</v>
      </c>
      <c r="N53" s="7">
        <v>118318214</v>
      </c>
      <c r="O53" s="7">
        <v>87549117</v>
      </c>
      <c r="P53" s="7">
        <v>59845866</v>
      </c>
      <c r="Q53" s="7">
        <v>40985174</v>
      </c>
      <c r="R53" s="7">
        <v>39288745</v>
      </c>
      <c r="S53" s="7">
        <v>32752881</v>
      </c>
      <c r="T53" s="7">
        <v>30537852</v>
      </c>
      <c r="U53" s="7">
        <v>28696602</v>
      </c>
      <c r="V53" s="7">
        <v>23211953</v>
      </c>
      <c r="W53" s="7">
        <v>19946611</v>
      </c>
      <c r="X53" s="7">
        <v>15574625</v>
      </c>
    </row>
    <row r="54" spans="2:24">
      <c r="B54" s="34" t="s">
        <v>30</v>
      </c>
      <c r="C54" s="41"/>
      <c r="D54" s="7">
        <f>K54</f>
        <v>6857864</v>
      </c>
      <c r="E54" s="7">
        <f t="shared" si="26"/>
        <v>7779749</v>
      </c>
      <c r="F54" s="7">
        <f t="shared" si="27"/>
        <v>7717754</v>
      </c>
      <c r="G54" s="7">
        <f t="shared" si="23"/>
        <v>1277467</v>
      </c>
      <c r="H54" s="21"/>
      <c r="I54" s="7"/>
      <c r="J54" s="7"/>
      <c r="K54" s="7">
        <v>6857864</v>
      </c>
      <c r="L54" s="7">
        <v>7366189</v>
      </c>
      <c r="M54" s="7">
        <v>7779749</v>
      </c>
      <c r="N54" s="7">
        <v>8212859</v>
      </c>
      <c r="O54" s="7">
        <v>8506343</v>
      </c>
      <c r="P54" s="7">
        <v>9016984</v>
      </c>
      <c r="Q54" s="7">
        <v>7717754</v>
      </c>
      <c r="R54" s="7">
        <v>8337816</v>
      </c>
      <c r="S54" s="7">
        <v>8635391</v>
      </c>
      <c r="T54" s="7">
        <v>8819331</v>
      </c>
      <c r="U54" s="7">
        <v>1277467</v>
      </c>
      <c r="V54" s="7">
        <v>1451667</v>
      </c>
      <c r="W54" s="7">
        <v>1625867</v>
      </c>
      <c r="X54" s="7">
        <v>1800067</v>
      </c>
    </row>
    <row r="55" spans="2:24">
      <c r="B55" s="34" t="s">
        <v>83</v>
      </c>
      <c r="C55" s="41"/>
      <c r="D55" s="7">
        <f>K55</f>
        <v>34008321</v>
      </c>
      <c r="E55" s="7">
        <f t="shared" si="26"/>
        <v>34355936</v>
      </c>
      <c r="F55" s="7">
        <v>0</v>
      </c>
      <c r="G55" s="7">
        <v>0</v>
      </c>
      <c r="H55" s="21"/>
      <c r="I55" s="7"/>
      <c r="J55" s="7"/>
      <c r="K55" s="7">
        <v>34008321</v>
      </c>
      <c r="L55" s="7">
        <v>34182129</v>
      </c>
      <c r="M55" s="7">
        <v>34355936</v>
      </c>
      <c r="N55" s="7">
        <v>34529744</v>
      </c>
      <c r="O55" s="7">
        <v>34703551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</row>
    <row r="56" spans="2:24">
      <c r="B56" s="34" t="s">
        <v>95</v>
      </c>
      <c r="C56" s="41"/>
      <c r="D56" s="7">
        <f>K56</f>
        <v>5771569</v>
      </c>
      <c r="E56" s="7">
        <v>0</v>
      </c>
      <c r="F56" s="7">
        <v>0</v>
      </c>
      <c r="G56" s="7">
        <v>0</v>
      </c>
      <c r="H56" s="21"/>
      <c r="I56" s="7"/>
      <c r="J56" s="7"/>
      <c r="K56" s="7">
        <v>5771569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</row>
    <row r="57" spans="2:24">
      <c r="B57" s="34" t="s">
        <v>31</v>
      </c>
      <c r="C57" s="41"/>
      <c r="D57" s="7">
        <f>K57</f>
        <v>44390771</v>
      </c>
      <c r="E57" s="7">
        <f t="shared" si="26"/>
        <v>6522561</v>
      </c>
      <c r="F57" s="7">
        <f t="shared" si="27"/>
        <v>16805474</v>
      </c>
      <c r="G57" s="7">
        <f t="shared" si="23"/>
        <v>626605</v>
      </c>
      <c r="H57" s="21"/>
      <c r="I57" s="7"/>
      <c r="J57" s="7"/>
      <c r="K57" s="7">
        <v>44390771</v>
      </c>
      <c r="L57" s="7">
        <v>5885425</v>
      </c>
      <c r="M57" s="7">
        <v>6522561</v>
      </c>
      <c r="N57" s="7">
        <v>4873209</v>
      </c>
      <c r="O57" s="7">
        <v>4725798</v>
      </c>
      <c r="P57" s="7">
        <v>14708292</v>
      </c>
      <c r="Q57" s="7">
        <v>16805474</v>
      </c>
      <c r="R57" s="7">
        <v>15338379</v>
      </c>
      <c r="S57" s="7">
        <v>2556911</v>
      </c>
      <c r="T57" s="7">
        <v>630688</v>
      </c>
      <c r="U57" s="7">
        <v>626605</v>
      </c>
      <c r="V57" s="7">
        <v>584938</v>
      </c>
      <c r="W57" s="7">
        <v>1480881</v>
      </c>
      <c r="X57" s="7">
        <v>746054</v>
      </c>
    </row>
    <row r="58" spans="2:24">
      <c r="B58" s="36" t="s">
        <v>32</v>
      </c>
      <c r="C58" s="41"/>
      <c r="D58" s="8">
        <f>SUM(D52:D57)</f>
        <v>252446105</v>
      </c>
      <c r="E58" s="8">
        <f>SUM(E52:E57)</f>
        <v>199549590</v>
      </c>
      <c r="F58" s="8">
        <f>SUM(F52:F57)</f>
        <v>65508402</v>
      </c>
      <c r="G58" s="8">
        <f>SUM(G52:G57)</f>
        <v>95942674</v>
      </c>
      <c r="H58" s="21"/>
      <c r="I58" s="8"/>
      <c r="J58" s="8"/>
      <c r="K58" s="8">
        <f t="shared" ref="K58:O58" si="28">SUM(K52:K57)</f>
        <v>252446105</v>
      </c>
      <c r="L58" s="8">
        <f t="shared" si="28"/>
        <v>199698938</v>
      </c>
      <c r="M58" s="8">
        <f t="shared" si="28"/>
        <v>199549590</v>
      </c>
      <c r="N58" s="8">
        <f t="shared" si="28"/>
        <v>165934026</v>
      </c>
      <c r="O58" s="8">
        <f t="shared" si="28"/>
        <v>135484809</v>
      </c>
      <c r="P58" s="8">
        <f t="shared" ref="P58:X58" si="29">SUM(P52:P57)</f>
        <v>83571142</v>
      </c>
      <c r="Q58" s="8">
        <f t="shared" si="29"/>
        <v>65508402</v>
      </c>
      <c r="R58" s="8">
        <f t="shared" si="29"/>
        <v>62964940</v>
      </c>
      <c r="S58" s="8">
        <f t="shared" si="29"/>
        <v>43945183</v>
      </c>
      <c r="T58" s="8">
        <f t="shared" si="29"/>
        <v>39987871</v>
      </c>
      <c r="U58" s="8">
        <f t="shared" si="29"/>
        <v>95942674</v>
      </c>
      <c r="V58" s="8">
        <f t="shared" si="29"/>
        <v>25248558</v>
      </c>
      <c r="W58" s="8">
        <f t="shared" si="29"/>
        <v>23053359</v>
      </c>
      <c r="X58" s="8">
        <f t="shared" si="29"/>
        <v>128509546</v>
      </c>
    </row>
    <row r="59" spans="2:24">
      <c r="B59" s="15" t="s">
        <v>33</v>
      </c>
      <c r="C59" s="41"/>
      <c r="D59" s="31">
        <f>D58+D51</f>
        <v>1687859844</v>
      </c>
      <c r="E59" s="31">
        <f>E58+E51</f>
        <v>1510839608</v>
      </c>
      <c r="F59" s="31">
        <f>F58+F51</f>
        <v>1185251799</v>
      </c>
      <c r="G59" s="31">
        <f>G58+G51</f>
        <v>503629577</v>
      </c>
      <c r="H59" s="21"/>
      <c r="I59" s="31"/>
      <c r="J59" s="31"/>
      <c r="K59" s="31">
        <f t="shared" ref="K59:O59" si="30">K58+K51</f>
        <v>1687859844</v>
      </c>
      <c r="L59" s="31">
        <f t="shared" si="30"/>
        <v>1397365047</v>
      </c>
      <c r="M59" s="31">
        <f t="shared" si="30"/>
        <v>1510839608</v>
      </c>
      <c r="N59" s="31">
        <f t="shared" si="30"/>
        <v>1692998084</v>
      </c>
      <c r="O59" s="31">
        <f t="shared" si="30"/>
        <v>1437783413</v>
      </c>
      <c r="P59" s="31">
        <f t="shared" ref="P59:X59" si="31">P58+P51</f>
        <v>1263590995</v>
      </c>
      <c r="Q59" s="31">
        <f t="shared" si="31"/>
        <v>1185251799</v>
      </c>
      <c r="R59" s="31">
        <f t="shared" si="31"/>
        <v>934965023</v>
      </c>
      <c r="S59" s="31">
        <f t="shared" si="31"/>
        <v>823222925</v>
      </c>
      <c r="T59" s="31">
        <f t="shared" si="31"/>
        <v>579988101</v>
      </c>
      <c r="U59" s="31">
        <f t="shared" si="31"/>
        <v>503631577</v>
      </c>
      <c r="V59" s="31">
        <f t="shared" si="31"/>
        <v>527967354</v>
      </c>
      <c r="W59" s="31">
        <f t="shared" si="31"/>
        <v>444421887</v>
      </c>
      <c r="X59" s="31">
        <f t="shared" si="31"/>
        <v>379426286</v>
      </c>
    </row>
    <row r="60" spans="2:24">
      <c r="B60" s="37"/>
      <c r="C60" s="41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</row>
    <row r="61" spans="2:24">
      <c r="B61" s="22" t="s">
        <v>34</v>
      </c>
      <c r="C61" s="41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</row>
    <row r="62" spans="2:24">
      <c r="B62" s="34" t="s">
        <v>35</v>
      </c>
      <c r="C62" s="41"/>
      <c r="D62" s="7">
        <f t="shared" ref="D62:D68" si="32">K62</f>
        <v>-376597654</v>
      </c>
      <c r="E62" s="7">
        <f t="shared" ref="E62:E68" si="33">M62</f>
        <v>-258988264</v>
      </c>
      <c r="F62" s="7">
        <f>Q62</f>
        <v>-249665890</v>
      </c>
      <c r="G62" s="7">
        <f t="shared" ref="G62:G72" si="34">U62</f>
        <v>-124937465</v>
      </c>
      <c r="H62" s="7"/>
      <c r="I62" s="7"/>
      <c r="J62" s="7"/>
      <c r="K62" s="7">
        <v>-376597654</v>
      </c>
      <c r="L62" s="7">
        <v>-196186053</v>
      </c>
      <c r="M62" s="7">
        <v>-258988264</v>
      </c>
      <c r="N62" s="7">
        <v>-398907116</v>
      </c>
      <c r="O62" s="7">
        <v>-267532413</v>
      </c>
      <c r="P62" s="7">
        <v>-275862207</v>
      </c>
      <c r="Q62" s="7">
        <v>-249665890</v>
      </c>
      <c r="R62" s="7">
        <v>-353009155</v>
      </c>
      <c r="S62" s="7">
        <v>-284113787</v>
      </c>
      <c r="T62" s="7">
        <v>-90997439</v>
      </c>
      <c r="U62" s="7">
        <v>-124937465</v>
      </c>
      <c r="V62" s="7">
        <v>-181973662</v>
      </c>
      <c r="W62" s="7">
        <v>-141422457</v>
      </c>
      <c r="X62" s="7">
        <v>-83806785</v>
      </c>
    </row>
    <row r="63" spans="2:24">
      <c r="B63" s="34" t="s">
        <v>36</v>
      </c>
      <c r="C63" s="41"/>
      <c r="D63" s="7">
        <f t="shared" si="32"/>
        <v>0</v>
      </c>
      <c r="E63" s="7">
        <f t="shared" si="33"/>
        <v>0</v>
      </c>
      <c r="F63" s="7">
        <f t="shared" ref="F63:F68" si="35">Q63</f>
        <v>0</v>
      </c>
      <c r="G63" s="7">
        <f t="shared" si="34"/>
        <v>-151557796</v>
      </c>
      <c r="H63" s="7"/>
      <c r="I63" s="7"/>
      <c r="J63" s="7"/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-151557796</v>
      </c>
      <c r="V63" s="7">
        <v>-147908825</v>
      </c>
      <c r="W63" s="7">
        <v>-138462212</v>
      </c>
      <c r="X63" s="7">
        <v>-116316441</v>
      </c>
    </row>
    <row r="64" spans="2:24">
      <c r="B64" s="34" t="s">
        <v>77</v>
      </c>
      <c r="C64" s="41"/>
      <c r="D64" s="7">
        <f t="shared" si="32"/>
        <v>-14184776</v>
      </c>
      <c r="E64" s="7">
        <f t="shared" si="33"/>
        <v>-3013805</v>
      </c>
      <c r="F64" s="7"/>
      <c r="G64" s="7"/>
      <c r="H64" s="7"/>
      <c r="I64" s="7"/>
      <c r="J64" s="7"/>
      <c r="K64" s="7">
        <v>-14184776</v>
      </c>
      <c r="L64" s="7">
        <v>0</v>
      </c>
      <c r="M64" s="7">
        <v>-3013805</v>
      </c>
      <c r="N64" s="7">
        <v>-7894181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</row>
    <row r="65" spans="1:24">
      <c r="B65" s="34" t="s">
        <v>37</v>
      </c>
      <c r="C65" s="41"/>
      <c r="D65" s="7">
        <f t="shared" si="32"/>
        <v>-180000000</v>
      </c>
      <c r="E65" s="7">
        <f t="shared" si="33"/>
        <v>-217394132</v>
      </c>
      <c r="F65" s="7">
        <f t="shared" si="35"/>
        <v>-179978003</v>
      </c>
      <c r="G65" s="7">
        <f t="shared" si="34"/>
        <v>-168234207</v>
      </c>
      <c r="H65" s="7"/>
      <c r="I65" s="7"/>
      <c r="J65" s="7"/>
      <c r="K65" s="7">
        <v>-180000000</v>
      </c>
      <c r="L65" s="7">
        <v>-188910798</v>
      </c>
      <c r="M65" s="7">
        <v>-217394132</v>
      </c>
      <c r="N65" s="7">
        <v>-268461336</v>
      </c>
      <c r="O65" s="7">
        <v>-268461336</v>
      </c>
      <c r="P65" s="7">
        <v>-208461336</v>
      </c>
      <c r="Q65" s="7">
        <v>-179978003</v>
      </c>
      <c r="R65" s="7">
        <v>-178234207</v>
      </c>
      <c r="S65" s="7">
        <v>-178234207</v>
      </c>
      <c r="T65" s="7">
        <v>-178234207</v>
      </c>
      <c r="U65" s="7">
        <v>-168234207</v>
      </c>
      <c r="V65" s="7">
        <v>-108234207</v>
      </c>
      <c r="W65" s="7">
        <v>-95343853</v>
      </c>
      <c r="X65" s="7">
        <v>-95343853</v>
      </c>
    </row>
    <row r="66" spans="1:24">
      <c r="B66" s="34" t="s">
        <v>38</v>
      </c>
      <c r="C66" s="41"/>
      <c r="D66" s="7">
        <f t="shared" si="32"/>
        <v>-35899780</v>
      </c>
      <c r="E66" s="7">
        <f t="shared" si="33"/>
        <v>-7478309</v>
      </c>
      <c r="F66" s="7">
        <f t="shared" si="35"/>
        <v>-20505861</v>
      </c>
      <c r="G66" s="7">
        <f t="shared" si="34"/>
        <v>-48503389</v>
      </c>
      <c r="H66" s="7"/>
      <c r="I66" s="7"/>
      <c r="J66" s="7"/>
      <c r="K66" s="7">
        <v>-35899780</v>
      </c>
      <c r="L66" s="7">
        <v>-31803364</v>
      </c>
      <c r="M66" s="7">
        <v>-7478309</v>
      </c>
      <c r="N66" s="7">
        <v>-44309294</v>
      </c>
      <c r="O66" s="7">
        <v>-46055803</v>
      </c>
      <c r="P66" s="7">
        <v>-44845236</v>
      </c>
      <c r="Q66" s="7">
        <v>-20505861</v>
      </c>
      <c r="R66" s="7">
        <v>-47984353</v>
      </c>
      <c r="S66" s="7">
        <v>-49047915</v>
      </c>
      <c r="T66" s="7">
        <v>-52058117</v>
      </c>
      <c r="U66" s="7">
        <v>-48503389</v>
      </c>
      <c r="V66" s="7">
        <v>-55229798</v>
      </c>
      <c r="W66" s="7">
        <v>-27594922</v>
      </c>
      <c r="X66" s="7">
        <v>-15666460</v>
      </c>
    </row>
    <row r="67" spans="1:24">
      <c r="B67" s="34" t="s">
        <v>39</v>
      </c>
      <c r="C67" s="41"/>
      <c r="D67" s="7">
        <f t="shared" si="32"/>
        <v>-23411691</v>
      </c>
      <c r="E67" s="7">
        <f t="shared" si="33"/>
        <v>-31105700</v>
      </c>
      <c r="F67" s="7">
        <f t="shared" si="35"/>
        <v>-12666330</v>
      </c>
      <c r="G67" s="7">
        <f t="shared" si="34"/>
        <v>-9853361</v>
      </c>
      <c r="H67" s="7"/>
      <c r="I67" s="7"/>
      <c r="J67" s="7"/>
      <c r="K67" s="7">
        <v>-23411691</v>
      </c>
      <c r="L67" s="7">
        <v>-27814143</v>
      </c>
      <c r="M67" s="7">
        <v>-31105700</v>
      </c>
      <c r="N67" s="7">
        <v>-24690152</v>
      </c>
      <c r="O67" s="7">
        <v>-20164726</v>
      </c>
      <c r="P67" s="7">
        <v>-13629057</v>
      </c>
      <c r="Q67" s="7">
        <v>-12666330</v>
      </c>
      <c r="R67" s="7">
        <v>-9696876</v>
      </c>
      <c r="S67" s="7">
        <v>-8181352</v>
      </c>
      <c r="T67" s="7">
        <v>-8566495</v>
      </c>
      <c r="U67" s="7">
        <v>-9853361</v>
      </c>
      <c r="V67" s="7">
        <v>-8433213</v>
      </c>
      <c r="W67" s="7">
        <v>-6006523</v>
      </c>
      <c r="X67" s="7">
        <v>-4605292</v>
      </c>
    </row>
    <row r="68" spans="1:24">
      <c r="B68" s="34" t="s">
        <v>40</v>
      </c>
      <c r="C68" s="41"/>
      <c r="D68" s="7">
        <f t="shared" si="32"/>
        <v>-181933914</v>
      </c>
      <c r="E68" s="7">
        <f t="shared" si="33"/>
        <v>-175533397</v>
      </c>
      <c r="F68" s="7">
        <f t="shared" si="35"/>
        <v>-134184026</v>
      </c>
      <c r="G68" s="7">
        <f t="shared" si="34"/>
        <v>-75412869</v>
      </c>
      <c r="H68" s="7"/>
      <c r="I68" s="7"/>
      <c r="J68" s="7"/>
      <c r="K68" s="7">
        <v>-181933914</v>
      </c>
      <c r="L68" s="7">
        <v>-149499433</v>
      </c>
      <c r="M68" s="7">
        <v>-175533397</v>
      </c>
      <c r="N68" s="7">
        <v>-197935964</v>
      </c>
      <c r="O68" s="7">
        <v>-178013692</v>
      </c>
      <c r="P68" s="7">
        <v>-130829930</v>
      </c>
      <c r="Q68" s="7">
        <v>-134184026</v>
      </c>
      <c r="R68" s="7">
        <v>-125209660</v>
      </c>
      <c r="S68" s="7">
        <v>-104920359</v>
      </c>
      <c r="T68" s="7">
        <v>-78955429</v>
      </c>
      <c r="U68" s="7">
        <v>-75412869</v>
      </c>
      <c r="V68" s="7">
        <v>-67524431</v>
      </c>
      <c r="W68" s="7">
        <v>-54197807</v>
      </c>
      <c r="X68" s="7">
        <v>-37446838</v>
      </c>
    </row>
    <row r="69" spans="1:24" s="22" customFormat="1">
      <c r="A69" s="23"/>
      <c r="B69" s="15" t="s">
        <v>41</v>
      </c>
      <c r="C69" s="41"/>
      <c r="D69" s="8">
        <f>SUM(D62:D68)</f>
        <v>-812027815</v>
      </c>
      <c r="E69" s="8">
        <f>SUM(E62:E68)</f>
        <v>-693513607</v>
      </c>
      <c r="F69" s="8">
        <f>SUM(F62:F68)</f>
        <v>-597000110</v>
      </c>
      <c r="G69" s="8">
        <f>SUM(G62:G68)</f>
        <v>-578499087</v>
      </c>
      <c r="H69" s="7"/>
      <c r="I69" s="8"/>
      <c r="J69" s="8"/>
      <c r="K69" s="8">
        <f t="shared" ref="K69:S69" si="36">SUM(K62:K68)</f>
        <v>-812027815</v>
      </c>
      <c r="L69" s="8">
        <f t="shared" si="36"/>
        <v>-594213791</v>
      </c>
      <c r="M69" s="8">
        <f t="shared" si="36"/>
        <v>-693513607</v>
      </c>
      <c r="N69" s="8">
        <f t="shared" si="36"/>
        <v>-942198043</v>
      </c>
      <c r="O69" s="8">
        <f t="shared" si="36"/>
        <v>-780227970</v>
      </c>
      <c r="P69" s="8">
        <f t="shared" si="36"/>
        <v>-673627766</v>
      </c>
      <c r="Q69" s="8">
        <f t="shared" si="36"/>
        <v>-597000110</v>
      </c>
      <c r="R69" s="8">
        <f t="shared" si="36"/>
        <v>-714134251</v>
      </c>
      <c r="S69" s="8">
        <f t="shared" si="36"/>
        <v>-624497620</v>
      </c>
      <c r="T69" s="8">
        <f t="shared" ref="T69:X69" si="37">SUM(T62:T68)</f>
        <v>-408811687</v>
      </c>
      <c r="U69" s="8">
        <f t="shared" si="37"/>
        <v>-578499087</v>
      </c>
      <c r="V69" s="8">
        <f t="shared" si="37"/>
        <v>-569304136</v>
      </c>
      <c r="W69" s="8">
        <f t="shared" si="37"/>
        <v>-463027774</v>
      </c>
      <c r="X69" s="8">
        <f t="shared" si="37"/>
        <v>-353185669</v>
      </c>
    </row>
    <row r="70" spans="1:24">
      <c r="B70" s="16" t="s">
        <v>42</v>
      </c>
      <c r="C70" s="41"/>
      <c r="D70" s="7">
        <f>K70</f>
        <v>-2956485</v>
      </c>
      <c r="E70" s="7">
        <f t="shared" ref="E70:E72" si="38">M70</f>
        <v>-2171033</v>
      </c>
      <c r="F70" s="7">
        <f>Q70</f>
        <v>-234801</v>
      </c>
      <c r="G70" s="7">
        <f t="shared" si="34"/>
        <v>-144700</v>
      </c>
      <c r="H70" s="7"/>
      <c r="I70" s="7"/>
      <c r="J70" s="7"/>
      <c r="K70" s="7">
        <v>-2956485</v>
      </c>
      <c r="L70" s="7">
        <v>-2455769</v>
      </c>
      <c r="M70" s="7">
        <v>-2171033</v>
      </c>
      <c r="N70" s="7">
        <v>-1857151</v>
      </c>
      <c r="O70" s="7">
        <v>-1373147</v>
      </c>
      <c r="P70" s="7">
        <v>-383181</v>
      </c>
      <c r="Q70" s="7">
        <v>-234801</v>
      </c>
      <c r="R70" s="7">
        <v>-3407711</v>
      </c>
      <c r="S70" s="7">
        <v>-2041306</v>
      </c>
      <c r="T70" s="7">
        <v>-460649</v>
      </c>
      <c r="U70" s="7">
        <v>-144700</v>
      </c>
      <c r="V70" s="7">
        <v>-355552</v>
      </c>
      <c r="W70" s="7">
        <v>-463278</v>
      </c>
      <c r="X70" s="7">
        <v>-615784</v>
      </c>
    </row>
    <row r="71" spans="1:24">
      <c r="B71" s="16" t="s">
        <v>84</v>
      </c>
      <c r="C71" s="41"/>
      <c r="D71" s="7">
        <f>K71</f>
        <v>0</v>
      </c>
      <c r="E71" s="7">
        <f t="shared" si="38"/>
        <v>-1265780</v>
      </c>
      <c r="F71" s="7"/>
      <c r="G71" s="7"/>
      <c r="H71" s="7"/>
      <c r="I71" s="7"/>
      <c r="J71" s="7"/>
      <c r="K71" s="7">
        <v>0</v>
      </c>
      <c r="L71" s="7">
        <v>-1252235</v>
      </c>
      <c r="M71" s="7">
        <v>-1265780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>
      <c r="B72" s="16" t="s">
        <v>79</v>
      </c>
      <c r="C72" s="41"/>
      <c r="D72" s="7">
        <f>K72</f>
        <v>-23037487</v>
      </c>
      <c r="E72" s="7">
        <f t="shared" si="38"/>
        <v>-22358968</v>
      </c>
      <c r="F72" s="7">
        <f>Q72</f>
        <v>-17609842</v>
      </c>
      <c r="G72" s="7">
        <f t="shared" si="34"/>
        <v>-12378751</v>
      </c>
      <c r="H72" s="7"/>
      <c r="I72" s="7"/>
      <c r="J72" s="7"/>
      <c r="K72" s="7">
        <v>-23037487</v>
      </c>
      <c r="L72" s="7">
        <v>-19438960</v>
      </c>
      <c r="M72" s="7">
        <v>-22358968</v>
      </c>
      <c r="N72" s="7">
        <v>-18918144</v>
      </c>
      <c r="O72" s="7">
        <v>-16615203</v>
      </c>
      <c r="P72" s="7">
        <v>-16173789</v>
      </c>
      <c r="Q72" s="7">
        <v>-17609842</v>
      </c>
      <c r="R72" s="7">
        <v>-18094470</v>
      </c>
      <c r="S72" s="7">
        <v>-14884973</v>
      </c>
      <c r="T72" s="7">
        <v>-12217539</v>
      </c>
      <c r="U72" s="7">
        <v>-12378751</v>
      </c>
      <c r="V72" s="7">
        <v>-11120612</v>
      </c>
      <c r="W72" s="7">
        <v>-8485258</v>
      </c>
      <c r="X72" s="7">
        <v>-6984131</v>
      </c>
    </row>
    <row r="73" spans="1:24">
      <c r="B73" s="15" t="s">
        <v>43</v>
      </c>
      <c r="C73" s="41"/>
      <c r="D73" s="8">
        <f>SUM(D70:D72)</f>
        <v>-25993972</v>
      </c>
      <c r="E73" s="8">
        <f>SUM(E70:E72)</f>
        <v>-25795781</v>
      </c>
      <c r="F73" s="8">
        <f>SUM(F70:F72)</f>
        <v>-17844643</v>
      </c>
      <c r="G73" s="8">
        <f>SUM(G70:G72)</f>
        <v>-12523451</v>
      </c>
      <c r="H73" s="7"/>
      <c r="I73" s="8"/>
      <c r="J73" s="8"/>
      <c r="K73" s="8">
        <f>SUM(K70:K72)</f>
        <v>-25993972</v>
      </c>
      <c r="L73" s="8">
        <f>SUM(L70:L72)</f>
        <v>-23146964</v>
      </c>
      <c r="M73" s="8">
        <f>SUM(M70:M72)</f>
        <v>-25795781</v>
      </c>
      <c r="N73" s="8">
        <f t="shared" ref="N73:X73" si="39">SUM(N70:N72)</f>
        <v>-20775295</v>
      </c>
      <c r="O73" s="8">
        <f t="shared" si="39"/>
        <v>-17988350</v>
      </c>
      <c r="P73" s="8">
        <f t="shared" si="39"/>
        <v>-16556970</v>
      </c>
      <c r="Q73" s="8">
        <f t="shared" si="39"/>
        <v>-17844643</v>
      </c>
      <c r="R73" s="8">
        <f t="shared" si="39"/>
        <v>-21502181</v>
      </c>
      <c r="S73" s="8">
        <f t="shared" si="39"/>
        <v>-16926279</v>
      </c>
      <c r="T73" s="8">
        <f t="shared" si="39"/>
        <v>-12678188</v>
      </c>
      <c r="U73" s="8">
        <f t="shared" si="39"/>
        <v>-12523451</v>
      </c>
      <c r="V73" s="8">
        <f t="shared" si="39"/>
        <v>-11476164</v>
      </c>
      <c r="W73" s="8">
        <f t="shared" si="39"/>
        <v>-8948536</v>
      </c>
      <c r="X73" s="8">
        <f t="shared" si="39"/>
        <v>-7599915</v>
      </c>
    </row>
    <row r="74" spans="1:24">
      <c r="B74" s="15" t="s">
        <v>44</v>
      </c>
      <c r="C74" s="41"/>
      <c r="D74" s="31">
        <f>D73+D69</f>
        <v>-838021787</v>
      </c>
      <c r="E74" s="31">
        <f>E73+E69</f>
        <v>-719309388</v>
      </c>
      <c r="F74" s="31">
        <f>F73+F69</f>
        <v>-614844753</v>
      </c>
      <c r="G74" s="31">
        <f>G73+G69</f>
        <v>-591022538</v>
      </c>
      <c r="H74" s="7"/>
      <c r="I74" s="31"/>
      <c r="J74" s="31"/>
      <c r="K74" s="31">
        <f t="shared" ref="K74:X74" si="40">K73+K69</f>
        <v>-838021787</v>
      </c>
      <c r="L74" s="31">
        <f t="shared" si="40"/>
        <v>-617360755</v>
      </c>
      <c r="M74" s="31">
        <f t="shared" si="40"/>
        <v>-719309388</v>
      </c>
      <c r="N74" s="31">
        <f t="shared" si="40"/>
        <v>-962973338</v>
      </c>
      <c r="O74" s="31">
        <f t="shared" si="40"/>
        <v>-798216320</v>
      </c>
      <c r="P74" s="31">
        <f t="shared" si="40"/>
        <v>-690184736</v>
      </c>
      <c r="Q74" s="31">
        <f t="shared" si="40"/>
        <v>-614844753</v>
      </c>
      <c r="R74" s="31">
        <f t="shared" si="40"/>
        <v>-735636432</v>
      </c>
      <c r="S74" s="31">
        <f t="shared" si="40"/>
        <v>-641423899</v>
      </c>
      <c r="T74" s="31">
        <f t="shared" si="40"/>
        <v>-421489875</v>
      </c>
      <c r="U74" s="31">
        <f t="shared" si="40"/>
        <v>-591022538</v>
      </c>
      <c r="V74" s="31">
        <f t="shared" si="40"/>
        <v>-580780300</v>
      </c>
      <c r="W74" s="31">
        <f t="shared" si="40"/>
        <v>-471976310</v>
      </c>
      <c r="X74" s="31">
        <f t="shared" si="40"/>
        <v>-360785584</v>
      </c>
    </row>
    <row r="75" spans="1:24">
      <c r="B75" s="15"/>
      <c r="C75" s="41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</row>
    <row r="76" spans="1:24">
      <c r="B76" s="38" t="s">
        <v>45</v>
      </c>
      <c r="C76" s="41"/>
      <c r="D76" s="7">
        <f>K76</f>
        <v>0</v>
      </c>
      <c r="E76" s="7">
        <f t="shared" ref="E76:E79" si="41">M76</f>
        <v>0</v>
      </c>
      <c r="F76" s="7">
        <f>Q76</f>
        <v>0</v>
      </c>
      <c r="G76" s="7">
        <f t="shared" ref="G76:G79" si="42">U76</f>
        <v>-130684003</v>
      </c>
      <c r="H76" s="7"/>
      <c r="I76" s="7"/>
      <c r="J76" s="7"/>
      <c r="K76" s="42">
        <v>0</v>
      </c>
      <c r="L76" s="42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-137584003</v>
      </c>
      <c r="S76" s="7">
        <v>-132332003</v>
      </c>
      <c r="T76" s="7">
        <v>-125762003</v>
      </c>
      <c r="U76" s="7">
        <v>-130684003</v>
      </c>
      <c r="V76" s="7">
        <v>-132738003</v>
      </c>
      <c r="W76" s="7">
        <v>-135488003</v>
      </c>
      <c r="X76" s="7">
        <v>-137986003</v>
      </c>
    </row>
    <row r="77" spans="1:24">
      <c r="B77" s="38" t="s">
        <v>46</v>
      </c>
      <c r="C77" s="41"/>
      <c r="D77" s="7">
        <f>K77</f>
        <v>0</v>
      </c>
      <c r="E77" s="7">
        <f t="shared" si="41"/>
        <v>0</v>
      </c>
      <c r="F77" s="7">
        <f t="shared" ref="F77:F79" si="43">Q77</f>
        <v>0</v>
      </c>
      <c r="G77" s="7">
        <f t="shared" si="42"/>
        <v>-39205192</v>
      </c>
      <c r="H77" s="7"/>
      <c r="I77" s="7"/>
      <c r="J77" s="7"/>
      <c r="K77" s="42">
        <v>0</v>
      </c>
      <c r="L77" s="42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-41275192</v>
      </c>
      <c r="S77" s="7">
        <v>-39699592</v>
      </c>
      <c r="T77" s="7">
        <v>-37728592</v>
      </c>
      <c r="U77" s="7">
        <v>-39205192</v>
      </c>
      <c r="V77" s="7">
        <v>-39821392</v>
      </c>
      <c r="W77" s="7">
        <v>-40646392</v>
      </c>
      <c r="X77" s="7">
        <v>-41395792</v>
      </c>
    </row>
    <row r="78" spans="1:24">
      <c r="B78" s="38" t="s">
        <v>47</v>
      </c>
      <c r="C78" s="41"/>
      <c r="D78" s="7">
        <f>K78</f>
        <v>0</v>
      </c>
      <c r="E78" s="7">
        <f t="shared" si="41"/>
        <v>0</v>
      </c>
      <c r="F78" s="7">
        <f t="shared" si="43"/>
        <v>0</v>
      </c>
      <c r="G78" s="7">
        <f t="shared" si="42"/>
        <v>-67955320</v>
      </c>
      <c r="H78" s="7"/>
      <c r="I78" s="7"/>
      <c r="J78" s="7"/>
      <c r="K78" s="42">
        <v>0</v>
      </c>
      <c r="L78" s="42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-268397780</v>
      </c>
      <c r="S78" s="7">
        <v>-258152220</v>
      </c>
      <c r="T78" s="7">
        <v>-245335516</v>
      </c>
      <c r="U78" s="7">
        <v>-67955320</v>
      </c>
      <c r="V78" s="7">
        <v>-69023395</v>
      </c>
      <c r="W78" s="7">
        <v>-70453387</v>
      </c>
      <c r="X78" s="7">
        <v>-71752340</v>
      </c>
    </row>
    <row r="79" spans="1:24">
      <c r="B79" s="38" t="s">
        <v>48</v>
      </c>
      <c r="C79" s="41"/>
      <c r="D79" s="7">
        <f>K79</f>
        <v>0</v>
      </c>
      <c r="E79" s="7">
        <f t="shared" si="41"/>
        <v>0</v>
      </c>
      <c r="F79" s="7">
        <f t="shared" si="43"/>
        <v>0</v>
      </c>
      <c r="G79" s="7">
        <f t="shared" si="42"/>
        <v>0</v>
      </c>
      <c r="H79" s="7"/>
      <c r="I79" s="7"/>
      <c r="J79" s="7"/>
      <c r="K79" s="42">
        <v>0</v>
      </c>
      <c r="L79" s="42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-175419600</v>
      </c>
      <c r="S79" s="7">
        <v>-168723300</v>
      </c>
      <c r="T79" s="7">
        <v>-119159495</v>
      </c>
      <c r="U79" s="7">
        <v>0</v>
      </c>
      <c r="V79" s="7">
        <v>0</v>
      </c>
      <c r="W79" s="7">
        <v>0</v>
      </c>
      <c r="X79" s="7">
        <v>0</v>
      </c>
    </row>
    <row r="80" spans="1:24">
      <c r="B80" s="26" t="s">
        <v>49</v>
      </c>
      <c r="C80" s="41"/>
      <c r="D80" s="31">
        <f>SUM(D76:D79)</f>
        <v>0</v>
      </c>
      <c r="E80" s="31">
        <f>SUM(E76:E79)</f>
        <v>0</v>
      </c>
      <c r="F80" s="31">
        <f>SUM(F76:F79)</f>
        <v>0</v>
      </c>
      <c r="G80" s="31">
        <f>SUM(G76:G79)</f>
        <v>-237844515</v>
      </c>
      <c r="H80" s="31"/>
      <c r="I80" s="31"/>
      <c r="J80" s="31"/>
      <c r="K80" s="31">
        <f t="shared" ref="K80:S80" si="44">SUM(K76:K79)</f>
        <v>0</v>
      </c>
      <c r="L80" s="31">
        <f t="shared" si="44"/>
        <v>0</v>
      </c>
      <c r="M80" s="31">
        <f t="shared" si="44"/>
        <v>0</v>
      </c>
      <c r="N80" s="31">
        <f t="shared" si="44"/>
        <v>0</v>
      </c>
      <c r="O80" s="31">
        <f t="shared" si="44"/>
        <v>0</v>
      </c>
      <c r="P80" s="31">
        <f t="shared" si="44"/>
        <v>0</v>
      </c>
      <c r="Q80" s="31">
        <f t="shared" si="44"/>
        <v>0</v>
      </c>
      <c r="R80" s="31">
        <f t="shared" si="44"/>
        <v>-622676575</v>
      </c>
      <c r="S80" s="31">
        <f t="shared" si="44"/>
        <v>-598907115</v>
      </c>
      <c r="T80" s="31">
        <f t="shared" ref="T80:X80" si="45">SUM(T76:T79)</f>
        <v>-527985606</v>
      </c>
      <c r="U80" s="31">
        <f t="shared" si="45"/>
        <v>-237844515</v>
      </c>
      <c r="V80" s="31">
        <f t="shared" si="45"/>
        <v>-241582790</v>
      </c>
      <c r="W80" s="31">
        <f t="shared" si="45"/>
        <v>-246587782</v>
      </c>
      <c r="X80" s="31">
        <f t="shared" si="45"/>
        <v>-251134135</v>
      </c>
    </row>
    <row r="81" spans="2:31">
      <c r="B81" s="15"/>
      <c r="C81" s="41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</row>
    <row r="82" spans="2:31">
      <c r="B82" s="34" t="s">
        <v>50</v>
      </c>
      <c r="C82" s="41"/>
      <c r="D82" s="7">
        <f t="shared" ref="D82:D88" si="46">K82</f>
        <v>0</v>
      </c>
      <c r="E82" s="7">
        <f t="shared" ref="E82:E88" si="47">M82</f>
        <v>0</v>
      </c>
      <c r="F82" s="7">
        <f>Q82</f>
        <v>0</v>
      </c>
      <c r="G82" s="7">
        <f t="shared" ref="G82:G88" si="48">U82</f>
        <v>-39948</v>
      </c>
      <c r="H82" s="7"/>
      <c r="I82" s="7"/>
      <c r="J82" s="7"/>
      <c r="K82" s="42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-39682</v>
      </c>
      <c r="S82" s="7">
        <v>-39682</v>
      </c>
      <c r="T82" s="7">
        <v>-39682</v>
      </c>
      <c r="U82" s="7">
        <v>-39948</v>
      </c>
      <c r="V82" s="7">
        <v>-39948</v>
      </c>
      <c r="W82" s="7">
        <v>-39948</v>
      </c>
      <c r="X82" s="7">
        <v>-39948</v>
      </c>
    </row>
    <row r="83" spans="2:31">
      <c r="B83" s="34" t="s">
        <v>63</v>
      </c>
      <c r="C83" s="41"/>
      <c r="D83" s="7">
        <f t="shared" si="46"/>
        <v>-85397</v>
      </c>
      <c r="E83" s="7">
        <f t="shared" si="47"/>
        <v>-84494</v>
      </c>
      <c r="F83" s="7">
        <f t="shared" ref="F83:F88" si="49">Q83</f>
        <v>-83120</v>
      </c>
      <c r="G83" s="7">
        <f t="shared" si="48"/>
        <v>0</v>
      </c>
      <c r="H83" s="7"/>
      <c r="I83" s="7"/>
      <c r="J83" s="7"/>
      <c r="K83" s="42">
        <v>-85397</v>
      </c>
      <c r="L83" s="7">
        <v>-84547</v>
      </c>
      <c r="M83" s="7">
        <v>-84494</v>
      </c>
      <c r="N83" s="7">
        <v>-83487</v>
      </c>
      <c r="O83" s="7">
        <v>-83218</v>
      </c>
      <c r="P83" s="7">
        <v>-83120</v>
      </c>
      <c r="Q83" s="7">
        <v>-83120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</row>
    <row r="84" spans="2:31">
      <c r="B84" s="34" t="s">
        <v>64</v>
      </c>
      <c r="C84" s="41"/>
      <c r="D84" s="7">
        <f t="shared" si="46"/>
        <v>-11977</v>
      </c>
      <c r="E84" s="7">
        <f t="shared" si="47"/>
        <v>-11977</v>
      </c>
      <c r="F84" s="7">
        <f t="shared" si="49"/>
        <v>-12839</v>
      </c>
      <c r="G84" s="7">
        <f t="shared" si="48"/>
        <v>0</v>
      </c>
      <c r="H84" s="7"/>
      <c r="I84" s="7"/>
      <c r="J84" s="7"/>
      <c r="K84" s="42">
        <v>-11977</v>
      </c>
      <c r="L84" s="7">
        <v>-11977</v>
      </c>
      <c r="M84" s="7">
        <v>-11977</v>
      </c>
      <c r="N84" s="7">
        <v>-12839</v>
      </c>
      <c r="O84" s="7">
        <v>-12839</v>
      </c>
      <c r="P84" s="7">
        <v>-12839</v>
      </c>
      <c r="Q84" s="7">
        <v>-12839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</row>
    <row r="85" spans="2:31">
      <c r="B85" s="34" t="s">
        <v>51</v>
      </c>
      <c r="C85" s="41"/>
      <c r="D85" s="7">
        <f t="shared" si="46"/>
        <v>0</v>
      </c>
      <c r="E85" s="7">
        <f t="shared" si="47"/>
        <v>0</v>
      </c>
      <c r="F85" s="7">
        <f t="shared" si="49"/>
        <v>0</v>
      </c>
      <c r="G85" s="7">
        <f t="shared" si="48"/>
        <v>-18436</v>
      </c>
      <c r="H85" s="7"/>
      <c r="I85" s="7"/>
      <c r="J85" s="7"/>
      <c r="K85" s="42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-18436</v>
      </c>
      <c r="S85" s="7">
        <v>-18436</v>
      </c>
      <c r="T85" s="7">
        <v>-18436</v>
      </c>
      <c r="U85" s="7">
        <v>-18436</v>
      </c>
      <c r="V85" s="7">
        <v>-18436</v>
      </c>
      <c r="W85" s="7">
        <v>-18436</v>
      </c>
      <c r="X85" s="7">
        <v>-18436</v>
      </c>
    </row>
    <row r="86" spans="2:31">
      <c r="B86" s="34" t="s">
        <v>52</v>
      </c>
      <c r="C86" s="41"/>
      <c r="D86" s="7">
        <f t="shared" si="46"/>
        <v>-1758246174</v>
      </c>
      <c r="E86" s="7">
        <f t="shared" si="47"/>
        <v>-1738102741</v>
      </c>
      <c r="F86" s="7">
        <f t="shared" si="49"/>
        <v>-1717483548</v>
      </c>
      <c r="G86" s="7">
        <f t="shared" si="48"/>
        <v>-440265896</v>
      </c>
      <c r="H86" s="7"/>
      <c r="I86" s="7"/>
      <c r="J86" s="7"/>
      <c r="K86" s="42">
        <v>-1758246174</v>
      </c>
      <c r="L86" s="7">
        <v>-1745942033</v>
      </c>
      <c r="M86" s="7">
        <v>-1738102741</v>
      </c>
      <c r="N86" s="7">
        <v>-1730040756</v>
      </c>
      <c r="O86" s="7">
        <v>-1723456696</v>
      </c>
      <c r="P86" s="7">
        <v>-1720122258</v>
      </c>
      <c r="Q86" s="7">
        <v>-1717483548</v>
      </c>
      <c r="R86" s="7">
        <v>-681308759</v>
      </c>
      <c r="S86" s="7">
        <v>-674212799</v>
      </c>
      <c r="T86" s="7">
        <v>-455124732</v>
      </c>
      <c r="U86" s="7">
        <v>-440265896</v>
      </c>
      <c r="V86" s="7">
        <v>-424927808</v>
      </c>
      <c r="W86" s="7">
        <v>-409482871</v>
      </c>
      <c r="X86" s="7">
        <v>-393626826</v>
      </c>
    </row>
    <row r="87" spans="2:31">
      <c r="B87" s="34" t="s">
        <v>53</v>
      </c>
      <c r="C87" s="41"/>
      <c r="D87" s="7">
        <f t="shared" si="46"/>
        <v>4655646</v>
      </c>
      <c r="E87" s="7">
        <f t="shared" si="47"/>
        <v>12368224</v>
      </c>
      <c r="F87" s="7">
        <f t="shared" si="49"/>
        <v>22786922</v>
      </c>
      <c r="G87" s="7">
        <f t="shared" si="48"/>
        <v>-5596238</v>
      </c>
      <c r="H87" s="7"/>
      <c r="I87" s="7"/>
      <c r="J87" s="7"/>
      <c r="K87" s="42">
        <v>4655646</v>
      </c>
      <c r="L87" s="7">
        <v>5357571</v>
      </c>
      <c r="M87" s="7">
        <v>12368224</v>
      </c>
      <c r="N87" s="7">
        <v>5105249</v>
      </c>
      <c r="O87" s="7">
        <v>22563727</v>
      </c>
      <c r="P87" s="7">
        <v>34408629</v>
      </c>
      <c r="Q87" s="7">
        <v>22786922</v>
      </c>
      <c r="R87" s="7">
        <v>12328497</v>
      </c>
      <c r="S87" s="7">
        <v>1151115</v>
      </c>
      <c r="T87" s="7">
        <v>-12570832</v>
      </c>
      <c r="U87" s="7">
        <v>-5596238</v>
      </c>
      <c r="V87" s="7">
        <v>-3064114</v>
      </c>
      <c r="W87" s="7">
        <v>582259</v>
      </c>
      <c r="X87" s="7">
        <v>3644445</v>
      </c>
    </row>
    <row r="88" spans="2:31">
      <c r="B88" s="34" t="s">
        <v>54</v>
      </c>
      <c r="C88" s="41"/>
      <c r="D88" s="7">
        <f t="shared" si="46"/>
        <v>903849845</v>
      </c>
      <c r="E88" s="7">
        <f t="shared" si="47"/>
        <v>934300768</v>
      </c>
      <c r="F88" s="7">
        <f t="shared" si="49"/>
        <v>1124385539</v>
      </c>
      <c r="G88" s="7">
        <f t="shared" si="48"/>
        <v>771155994</v>
      </c>
      <c r="H88" s="7"/>
      <c r="I88" s="7"/>
      <c r="J88" s="7"/>
      <c r="K88" s="42">
        <v>903849845</v>
      </c>
      <c r="L88" s="7">
        <v>960676694</v>
      </c>
      <c r="M88" s="7">
        <v>934300768</v>
      </c>
      <c r="N88" s="7">
        <v>995007087</v>
      </c>
      <c r="O88" s="7">
        <v>1061421933</v>
      </c>
      <c r="P88" s="7">
        <v>1112403329</v>
      </c>
      <c r="Q88" s="7">
        <v>1124385539</v>
      </c>
      <c r="R88" s="7">
        <v>1092386364</v>
      </c>
      <c r="S88" s="7">
        <v>1090227891</v>
      </c>
      <c r="T88" s="7">
        <v>837241062</v>
      </c>
      <c r="U88" s="7">
        <v>771155994</v>
      </c>
      <c r="V88" s="7">
        <v>722446042</v>
      </c>
      <c r="W88" s="7">
        <v>683101201</v>
      </c>
      <c r="X88" s="7">
        <v>622534198</v>
      </c>
    </row>
    <row r="89" spans="2:31">
      <c r="B89" s="22" t="s">
        <v>61</v>
      </c>
      <c r="C89" s="41"/>
      <c r="D89" s="31">
        <f>SUM(D82:D88)</f>
        <v>-849838057</v>
      </c>
      <c r="E89" s="31">
        <f>SUM(E82:E88)</f>
        <v>-791530220</v>
      </c>
      <c r="F89" s="31">
        <f>SUM(F82:F88)</f>
        <v>-570407046</v>
      </c>
      <c r="G89" s="31">
        <f>SUM(G82:G88)</f>
        <v>325235476</v>
      </c>
      <c r="H89" s="31"/>
      <c r="I89" s="31"/>
      <c r="J89" s="31"/>
      <c r="K89" s="31">
        <f t="shared" ref="K89:X89" si="50">SUM(K82:K88)</f>
        <v>-849838057</v>
      </c>
      <c r="L89" s="31">
        <f t="shared" si="50"/>
        <v>-780004292</v>
      </c>
      <c r="M89" s="31">
        <f t="shared" si="50"/>
        <v>-791530220</v>
      </c>
      <c r="N89" s="31">
        <f t="shared" si="50"/>
        <v>-730024746</v>
      </c>
      <c r="O89" s="31">
        <f t="shared" si="50"/>
        <v>-639567093</v>
      </c>
      <c r="P89" s="31">
        <f t="shared" si="50"/>
        <v>-573406259</v>
      </c>
      <c r="Q89" s="31">
        <f t="shared" si="50"/>
        <v>-570407046</v>
      </c>
      <c r="R89" s="31">
        <f t="shared" si="50"/>
        <v>423347984</v>
      </c>
      <c r="S89" s="31">
        <f t="shared" si="50"/>
        <v>417108089</v>
      </c>
      <c r="T89" s="31">
        <f t="shared" si="50"/>
        <v>369487380</v>
      </c>
      <c r="U89" s="31">
        <f t="shared" si="50"/>
        <v>325235476</v>
      </c>
      <c r="V89" s="31">
        <f t="shared" si="50"/>
        <v>294395736</v>
      </c>
      <c r="W89" s="31">
        <f t="shared" si="50"/>
        <v>274142205</v>
      </c>
      <c r="X89" s="31">
        <f t="shared" si="50"/>
        <v>232493433</v>
      </c>
    </row>
    <row r="90" spans="2:31">
      <c r="B90" s="26"/>
      <c r="C90" s="41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2:31">
      <c r="B91" s="22" t="s">
        <v>62</v>
      </c>
      <c r="C91" s="41"/>
      <c r="D91" s="31">
        <f>D89+D74+D80</f>
        <v>-1687859844</v>
      </c>
      <c r="E91" s="31">
        <f>E89+E74+E80</f>
        <v>-1510839608</v>
      </c>
      <c r="F91" s="31">
        <f>F89+F74+F80</f>
        <v>-1185251799</v>
      </c>
      <c r="G91" s="31">
        <f>G89+G74+G80</f>
        <v>-503631577</v>
      </c>
      <c r="H91" s="31"/>
      <c r="I91" s="31"/>
      <c r="J91" s="31"/>
      <c r="K91" s="31">
        <f t="shared" ref="K91:X91" si="51">K89+K74+K80</f>
        <v>-1687859844</v>
      </c>
      <c r="L91" s="31">
        <f t="shared" si="51"/>
        <v>-1397365047</v>
      </c>
      <c r="M91" s="31">
        <f t="shared" si="51"/>
        <v>-1510839608</v>
      </c>
      <c r="N91" s="31">
        <f t="shared" si="51"/>
        <v>-1692998084</v>
      </c>
      <c r="O91" s="31">
        <f t="shared" si="51"/>
        <v>-1437783413</v>
      </c>
      <c r="P91" s="31">
        <f t="shared" si="51"/>
        <v>-1263590995</v>
      </c>
      <c r="Q91" s="31">
        <f t="shared" si="51"/>
        <v>-1185251799</v>
      </c>
      <c r="R91" s="31">
        <f t="shared" si="51"/>
        <v>-934965023</v>
      </c>
      <c r="S91" s="31">
        <f t="shared" si="51"/>
        <v>-823222925</v>
      </c>
      <c r="T91" s="31">
        <f t="shared" si="51"/>
        <v>-579988101</v>
      </c>
      <c r="U91" s="31">
        <f t="shared" si="51"/>
        <v>-503631577</v>
      </c>
      <c r="V91" s="31">
        <f t="shared" si="51"/>
        <v>-527967354</v>
      </c>
      <c r="W91" s="31">
        <f t="shared" si="51"/>
        <v>-444421887</v>
      </c>
      <c r="X91" s="31">
        <f t="shared" si="51"/>
        <v>-379426286</v>
      </c>
      <c r="Y91" s="40"/>
      <c r="Z91" s="40"/>
      <c r="AA91" s="40"/>
      <c r="AB91" s="40"/>
      <c r="AC91" s="40"/>
      <c r="AD91" s="40"/>
      <c r="AE91" s="40"/>
    </row>
  </sheetData>
  <pageMargins left="0.7" right="0.7" top="0.75" bottom="0.75" header="0.3" footer="0.3"/>
  <pageSetup paperSize="9" scale="2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Header</vt:lpstr>
      <vt:lpstr>Financial Statements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2020-08-13T09:47:53Z</dcterms:modified>
</cp:coreProperties>
</file>