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30" windowHeight="12530"/>
  </bookViews>
  <sheets>
    <sheet name="Header" sheetId="2" r:id="rId1"/>
    <sheet name="Financial Statements" sheetId="4" r:id="rId2"/>
  </sheets>
  <calcPr calcId="144525"/>
</workbook>
</file>

<file path=xl/sharedStrings.xml><?xml version="1.0" encoding="utf-8"?>
<sst xmlns="http://schemas.openxmlformats.org/spreadsheetml/2006/main" count="108" uniqueCount="106">
  <si>
    <t>Niu Technologies</t>
  </si>
  <si>
    <t>Financial Statements</t>
  </si>
  <si>
    <t>Unaudited Historical Data</t>
  </si>
  <si>
    <t>As of Q2 2022</t>
  </si>
  <si>
    <t>Q1 2017 - Q2 2022</t>
  </si>
  <si>
    <t>RMB</t>
  </si>
  <si>
    <t>Income Statement</t>
  </si>
  <si>
    <t>2022 1H</t>
  </si>
  <si>
    <t>2022.4-6</t>
  </si>
  <si>
    <t>2022.1-3</t>
  </si>
  <si>
    <t>2021.10-12</t>
  </si>
  <si>
    <t>2021.7-9</t>
  </si>
  <si>
    <t>2021.4-6</t>
  </si>
  <si>
    <t>2021.1-3</t>
  </si>
  <si>
    <t>2020.10-12</t>
  </si>
  <si>
    <t>2020.7-9</t>
  </si>
  <si>
    <t>2020.4-6</t>
  </si>
  <si>
    <t>2020.1-3</t>
  </si>
  <si>
    <t>2019.10-12</t>
  </si>
  <si>
    <t>2019.7-9</t>
  </si>
  <si>
    <t>2019.4-6</t>
  </si>
  <si>
    <t>2019.1-3</t>
  </si>
  <si>
    <t>2018.10-12</t>
  </si>
  <si>
    <t>2018.7-9</t>
  </si>
  <si>
    <t>2018.4-6</t>
  </si>
  <si>
    <t>2018.1-3</t>
  </si>
  <si>
    <t>2017.10-12</t>
  </si>
  <si>
    <t>2017.7-9</t>
  </si>
  <si>
    <t>2017.4-6</t>
  </si>
  <si>
    <t>2017.1-3</t>
  </si>
  <si>
    <t>Revenues</t>
  </si>
  <si>
    <t>Cost of revenues</t>
  </si>
  <si>
    <t>Gross profit</t>
  </si>
  <si>
    <t>Selling and marketing expenses</t>
  </si>
  <si>
    <t>Research and development expenses</t>
  </si>
  <si>
    <t>General and administrative expenses</t>
  </si>
  <si>
    <t>Total operating expenses</t>
  </si>
  <si>
    <t>Government grants</t>
  </si>
  <si>
    <t>Operating income/(loss)</t>
  </si>
  <si>
    <t>Change in fair value of a convertible loan</t>
  </si>
  <si>
    <t>Interest income</t>
  </si>
  <si>
    <t>Interest expense</t>
  </si>
  <si>
    <t>Investment income</t>
  </si>
  <si>
    <t>Income/(loss) before income taxes</t>
  </si>
  <si>
    <t>Income tax expense</t>
  </si>
  <si>
    <t>Net income/(loss)</t>
  </si>
  <si>
    <t>Basic income/(loss) per ordinary share</t>
  </si>
  <si>
    <t>Diluted income/(loss) per ordinary share</t>
  </si>
  <si>
    <t>Basic income/(loss) per ADS</t>
  </si>
  <si>
    <t>Diluted income/(loss) per ADS</t>
  </si>
  <si>
    <t>Other comprehensive income/(losses)</t>
  </si>
  <si>
    <t>Foreign currency translation adjustment, net of nil income taxes</t>
  </si>
  <si>
    <t>Unrealized gain on available for sale securities, net of nil income taxes</t>
  </si>
  <si>
    <t>Less: reclassification adjustment for gain on available for sale securities realized in net loss, net of nil income taxes</t>
  </si>
  <si>
    <t>Total of other comprehensive income/(losses)</t>
  </si>
  <si>
    <t>Comprehensive income/(loss)</t>
  </si>
  <si>
    <t>Balance Sheet</t>
  </si>
  <si>
    <t>ASSETS</t>
  </si>
  <si>
    <t>Cash</t>
  </si>
  <si>
    <t>Term deposits-current</t>
  </si>
  <si>
    <t>Short-term investments</t>
  </si>
  <si>
    <t>Restricted cash</t>
  </si>
  <si>
    <t>Notes receivable</t>
  </si>
  <si>
    <t>Accounts receivable, net</t>
  </si>
  <si>
    <t>Inventories</t>
  </si>
  <si>
    <t>Prepayments and other current assets</t>
  </si>
  <si>
    <t xml:space="preserve">Total current assets </t>
  </si>
  <si>
    <t>Term deposits-non-current</t>
  </si>
  <si>
    <t>Restricted cash-non current</t>
  </si>
  <si>
    <t>Property, plant and equipment, net</t>
  </si>
  <si>
    <t>Intangible assets, net</t>
  </si>
  <si>
    <t>Operating lease right-of-use assets, net</t>
  </si>
  <si>
    <t>Deferred income tax assets</t>
  </si>
  <si>
    <t>Other non-current assets</t>
  </si>
  <si>
    <t>Total non-current assets</t>
  </si>
  <si>
    <t xml:space="preserve">Total assets </t>
  </si>
  <si>
    <t>LIABILITIES, MEZZANINE EQUITY AND EQUITY</t>
  </si>
  <si>
    <t>Notes payable</t>
  </si>
  <si>
    <t>Accounts payable</t>
  </si>
  <si>
    <t>Convertible loan</t>
  </si>
  <si>
    <t xml:space="preserve">Income taxes payable </t>
  </si>
  <si>
    <t>Short-term bank borrowings</t>
  </si>
  <si>
    <t>Advances from customers</t>
  </si>
  <si>
    <t>Deferred revenue-current</t>
  </si>
  <si>
    <t>Accrued expenses and other current liabilities</t>
  </si>
  <si>
    <t xml:space="preserve">Total current liabilities </t>
  </si>
  <si>
    <t>Deferred revenue -non current</t>
  </si>
  <si>
    <t>Deferred income tax liabilities</t>
  </si>
  <si>
    <t>Operating lease liabilities-non-current</t>
  </si>
  <si>
    <t>Other non-current liabilities</t>
  </si>
  <si>
    <t>Total non-current liabilities</t>
  </si>
  <si>
    <t>Total liabilities</t>
  </si>
  <si>
    <t>Series A-1 Redeemable Convertible Preferred Shares</t>
  </si>
  <si>
    <t>Series A-2 Redeemable Convertible Preferred Shares</t>
  </si>
  <si>
    <t>Series A-3 Redeemable Convertible Preferred Shares</t>
  </si>
  <si>
    <t>Series B Redeemable Convertible Preferred Shares</t>
  </si>
  <si>
    <t>Total mezzanine equity</t>
  </si>
  <si>
    <t>Ordinary shares</t>
  </si>
  <si>
    <t>Class A ordinary shares</t>
  </si>
  <si>
    <t>Class B ordinary shares</t>
  </si>
  <si>
    <t>Series Seed Convertible Preferred Shares</t>
  </si>
  <si>
    <t>Additional paid-in capital</t>
  </si>
  <si>
    <t>Accumulated other comprehensive (income)/loss</t>
  </si>
  <si>
    <t>Accumulated deficit</t>
  </si>
  <si>
    <t>Total shareholders’ (equity)/)deficit</t>
  </si>
  <si>
    <t>Total liabilities, mezzanine equity and shareholders’ (equity)/deficit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</si>
</sst>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_ ;_ * \-#,##0.0_ ;_ * &quot;-&quot;??_ ;_ @_ "/>
    <numFmt numFmtId="177" formatCode="_(* #,##0.00_);_(* \(#,##0.00\);_(* &quot;-&quot;??_);_(@_)"/>
    <numFmt numFmtId="178" formatCode="_(* #,##0_);_(* \(#,##0\);_(* &quot;-&quot;??_);_(@_)"/>
    <numFmt numFmtId="179" formatCode="0.0%"/>
    <numFmt numFmtId="180" formatCode="_(* #,##0.00_);_(* \(#,##0.00\);_(* &quot;-&quot;??.00_);_(@_)"/>
    <numFmt numFmtId="181" formatCode="_(* #,##0_);[Red]_(* \(#,##0\);_(* &quot;-&quot;_)"/>
    <numFmt numFmtId="182" formatCode="_ \¥* #,##0.000_ ;_ \¥* \-#,##0.000_ ;_ \¥* &quot;-&quot;??_ ;_ @_ "/>
  </numFmts>
  <fonts count="34">
    <font>
      <sz val="11"/>
      <color theme="1"/>
      <name val="等线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b/>
      <sz val="11"/>
      <color rgb="FF000000"/>
      <name val="Calibri"/>
      <charset val="134"/>
    </font>
    <font>
      <b/>
      <sz val="11"/>
      <color indexed="8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indexed="8"/>
      <name val="Calibri"/>
      <charset val="134"/>
    </font>
    <font>
      <sz val="72"/>
      <color theme="1"/>
      <name val="Calibri"/>
      <charset val="134"/>
    </font>
    <font>
      <sz val="48"/>
      <color theme="1"/>
      <name val="Calibri"/>
      <charset val="134"/>
    </font>
    <font>
      <sz val="36"/>
      <color theme="1"/>
      <name val="Calibri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MS Sans Serif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8"/>
      <color theme="1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177" fontId="19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1" borderId="1" applyNumberFormat="0" applyAlignment="0" applyProtection="0">
      <alignment vertical="center"/>
    </xf>
    <xf numFmtId="0" fontId="0" fillId="0" borderId="0">
      <alignment vertical="center"/>
    </xf>
    <xf numFmtId="0" fontId="28" fillId="12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0" borderId="0">
      <protection locked="0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>
      <protection locked="0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0" borderId="0" applyFill="0" applyBorder="0" applyAlignment="0" applyProtection="0"/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1" fillId="0" borderId="0" xfId="49" applyFont="1" applyAlignment="1">
      <alignment vertical="center"/>
      <protection locked="0"/>
    </xf>
    <xf numFmtId="0" fontId="2" fillId="0" borderId="0" xfId="49" applyFont="1" applyAlignment="1">
      <alignment vertical="center"/>
      <protection locked="0"/>
    </xf>
    <xf numFmtId="176" fontId="2" fillId="0" borderId="0" xfId="8" applyNumberFormat="1" applyFont="1" applyAlignment="1" applyProtection="1">
      <alignment vertical="center"/>
      <protection locked="0"/>
    </xf>
    <xf numFmtId="0" fontId="3" fillId="0" borderId="0" xfId="49" applyFont="1" applyAlignment="1">
      <alignment vertical="center"/>
      <protection locked="0"/>
    </xf>
    <xf numFmtId="0" fontId="1" fillId="0" borderId="0" xfId="49" applyFont="1" applyAlignment="1">
      <alignment horizontal="center" vertical="center"/>
      <protection locked="0"/>
    </xf>
    <xf numFmtId="0" fontId="4" fillId="0" borderId="0" xfId="49" applyFont="1" applyAlignment="1" applyProtection="1">
      <alignment vertical="center"/>
    </xf>
    <xf numFmtId="0" fontId="5" fillId="0" borderId="0" xfId="49" applyFont="1" applyAlignment="1">
      <alignment vertical="center"/>
      <protection locked="0"/>
    </xf>
    <xf numFmtId="178" fontId="5" fillId="0" borderId="0" xfId="49" applyNumberFormat="1" applyFont="1" applyAlignment="1">
      <alignment vertical="center"/>
      <protection locked="0"/>
    </xf>
    <xf numFmtId="178" fontId="6" fillId="0" borderId="0" xfId="9" applyNumberFormat="1" applyFont="1" applyAlignment="1" applyProtection="1">
      <alignment horizontal="right" vertical="center"/>
      <protection locked="0"/>
    </xf>
    <xf numFmtId="178" fontId="7" fillId="0" borderId="0" xfId="9" applyNumberFormat="1" applyFont="1" applyAlignment="1" applyProtection="1">
      <alignment horizontal="right" vertical="center"/>
      <protection locked="0"/>
    </xf>
    <xf numFmtId="0" fontId="8" fillId="0" borderId="0" xfId="49" applyFont="1" applyAlignment="1" applyProtection="1">
      <alignment horizontal="left" vertical="center"/>
    </xf>
    <xf numFmtId="179" fontId="6" fillId="0" borderId="0" xfId="14" applyNumberFormat="1" applyFont="1" applyAlignment="1" applyProtection="1">
      <alignment horizontal="right" vertical="center"/>
      <protection locked="0"/>
    </xf>
    <xf numFmtId="0" fontId="3" fillId="0" borderId="0" xfId="49" applyFont="1" applyAlignment="1">
      <alignment vertical="center" wrapText="1"/>
      <protection locked="0"/>
    </xf>
    <xf numFmtId="180" fontId="7" fillId="0" borderId="0" xfId="9" applyNumberFormat="1" applyFont="1" applyAlignment="1" applyProtection="1">
      <alignment horizontal="right" vertical="center"/>
      <protection locked="0"/>
    </xf>
    <xf numFmtId="177" fontId="7" fillId="0" borderId="0" xfId="56" applyNumberFormat="1" applyFont="1" applyFill="1" applyAlignment="1" applyProtection="1">
      <alignment horizontal="right" vertical="center"/>
      <protection locked="0"/>
    </xf>
    <xf numFmtId="177" fontId="7" fillId="0" borderId="0" xfId="56" applyNumberFormat="1" applyFont="1" applyAlignment="1" applyProtection="1">
      <alignment horizontal="right" vertical="center"/>
      <protection locked="0"/>
    </xf>
    <xf numFmtId="178" fontId="7" fillId="0" borderId="0" xfId="56" applyNumberFormat="1" applyFont="1" applyAlignment="1" applyProtection="1">
      <alignment horizontal="right" vertical="center"/>
      <protection locked="0"/>
    </xf>
    <xf numFmtId="178" fontId="6" fillId="0" borderId="0" xfId="9" applyNumberFormat="1" applyFont="1" applyAlignment="1" applyProtection="1">
      <alignment vertical="center"/>
      <protection locked="0"/>
    </xf>
    <xf numFmtId="0" fontId="5" fillId="0" borderId="0" xfId="49" applyFont="1" applyAlignment="1">
      <alignment vertical="center" wrapText="1"/>
      <protection locked="0"/>
    </xf>
    <xf numFmtId="178" fontId="7" fillId="0" borderId="0" xfId="9" applyNumberFormat="1" applyFont="1" applyAlignment="1" applyProtection="1">
      <alignment vertical="center"/>
      <protection locked="0"/>
    </xf>
    <xf numFmtId="181" fontId="1" fillId="0" borderId="0" xfId="49" applyNumberFormat="1" applyFont="1" applyAlignment="1">
      <alignment horizontal="right" vertical="center"/>
      <protection locked="0"/>
    </xf>
    <xf numFmtId="14" fontId="1" fillId="0" borderId="0" xfId="49" applyNumberFormat="1" applyFont="1" applyAlignment="1">
      <alignment horizontal="center" vertical="center"/>
      <protection locked="0"/>
    </xf>
    <xf numFmtId="0" fontId="3" fillId="0" borderId="0" xfId="49" applyFont="1" applyAlignment="1" applyProtection="1">
      <alignment horizontal="center" vertical="center" wrapText="1"/>
    </xf>
    <xf numFmtId="0" fontId="2" fillId="0" borderId="0" xfId="49" applyFont="1" applyAlignment="1">
      <alignment horizontal="left" vertical="center"/>
      <protection locked="0"/>
    </xf>
    <xf numFmtId="0" fontId="4" fillId="0" borderId="0" xfId="49" applyFont="1" applyAlignment="1" applyProtection="1">
      <alignment horizontal="left" vertical="center"/>
    </xf>
    <xf numFmtId="0" fontId="1" fillId="0" borderId="0" xfId="49" applyFont="1" applyAlignment="1">
      <alignment horizontal="left" vertical="center"/>
      <protection locked="0"/>
    </xf>
    <xf numFmtId="0" fontId="2" fillId="0" borderId="0" xfId="49" applyFont="1" applyAlignment="1" applyProtection="1">
      <alignment vertical="center"/>
    </xf>
    <xf numFmtId="182" fontId="2" fillId="0" borderId="0" xfId="49" applyNumberFormat="1" applyFont="1" applyAlignment="1">
      <alignment vertical="center"/>
      <protection locked="0"/>
    </xf>
    <xf numFmtId="179" fontId="6" fillId="0" borderId="0" xfId="12" applyNumberFormat="1" applyFont="1" applyAlignment="1" applyProtection="1">
      <alignment horizontal="right" vertical="center"/>
      <protection locked="0"/>
    </xf>
    <xf numFmtId="179" fontId="7" fillId="0" borderId="0" xfId="12" applyNumberFormat="1" applyFont="1" applyAlignment="1" applyProtection="1">
      <alignment horizontal="right" vertical="center"/>
      <protection locked="0"/>
    </xf>
    <xf numFmtId="178" fontId="6" fillId="0" borderId="0" xfId="56" applyNumberFormat="1" applyFont="1" applyAlignment="1" applyProtection="1">
      <alignment horizontal="right" vertical="center"/>
      <protection locked="0"/>
    </xf>
    <xf numFmtId="180" fontId="6" fillId="0" borderId="0" xfId="9" applyNumberFormat="1" applyFont="1" applyAlignment="1" applyProtection="1">
      <alignment horizontal="right" vertical="center"/>
      <protection locked="0"/>
    </xf>
    <xf numFmtId="43" fontId="7" fillId="0" borderId="0" xfId="8" applyFont="1" applyAlignment="1" applyProtection="1">
      <alignment vertical="center"/>
      <protection locked="0"/>
    </xf>
    <xf numFmtId="178" fontId="6" fillId="0" borderId="0" xfId="9" applyNumberFormat="1" applyFont="1" applyFill="1" applyAlignment="1" applyProtection="1">
      <alignment horizontal="right" vertical="center"/>
      <protection locked="0"/>
    </xf>
    <xf numFmtId="178" fontId="7" fillId="0" borderId="0" xfId="9" applyNumberFormat="1" applyFont="1" applyFill="1" applyAlignment="1" applyProtection="1">
      <alignment vertical="center"/>
      <protection locked="0"/>
    </xf>
    <xf numFmtId="179" fontId="2" fillId="0" borderId="0" xfId="12" applyNumberFormat="1" applyFont="1" applyAlignment="1" applyProtection="1">
      <alignment vertical="center"/>
      <protection locked="0"/>
    </xf>
    <xf numFmtId="43" fontId="2" fillId="0" borderId="0" xfId="8" applyFont="1" applyAlignment="1" applyProtection="1">
      <alignment vertical="center"/>
      <protection locked="0"/>
    </xf>
    <xf numFmtId="179" fontId="6" fillId="0" borderId="0" xfId="9" applyNumberFormat="1" applyFont="1" applyAlignment="1" applyProtection="1">
      <alignment horizontal="right" vertical="center"/>
      <protection locked="0"/>
    </xf>
    <xf numFmtId="10" fontId="7" fillId="0" borderId="0" xfId="14" applyNumberFormat="1" applyFont="1" applyAlignment="1" applyProtection="1">
      <alignment horizontal="right" vertical="center"/>
      <protection locked="0"/>
    </xf>
    <xf numFmtId="179" fontId="7" fillId="0" borderId="0" xfId="14" applyNumberFormat="1" applyFont="1" applyAlignment="1" applyProtection="1">
      <alignment horizontal="right" vertical="center"/>
      <protection locked="0"/>
    </xf>
    <xf numFmtId="178" fontId="2" fillId="0" borderId="0" xfId="9" applyNumberFormat="1" applyFont="1" applyAlignment="1" applyProtection="1">
      <alignment horizontal="right" vertical="center"/>
      <protection locked="0"/>
    </xf>
    <xf numFmtId="178" fontId="1" fillId="0" borderId="0" xfId="9" applyNumberFormat="1" applyFont="1" applyAlignment="1" applyProtection="1">
      <alignment vertical="center"/>
      <protection locked="0"/>
    </xf>
    <xf numFmtId="0" fontId="8" fillId="0" borderId="0" xfId="49" applyFont="1" applyAlignment="1" applyProtection="1">
      <alignment vertical="center"/>
    </xf>
    <xf numFmtId="178" fontId="2" fillId="0" borderId="0" xfId="49" applyNumberFormat="1" applyFont="1" applyAlignment="1">
      <alignment vertical="center"/>
      <protection locked="0"/>
    </xf>
    <xf numFmtId="0" fontId="6" fillId="0" borderId="0" xfId="58" applyFont="1">
      <alignment vertical="center"/>
    </xf>
    <xf numFmtId="0" fontId="9" fillId="0" borderId="0" xfId="58" applyFont="1">
      <alignment vertical="center"/>
    </xf>
    <xf numFmtId="0" fontId="10" fillId="0" borderId="0" xfId="58" applyFont="1">
      <alignment vertical="center"/>
    </xf>
    <xf numFmtId="0" fontId="11" fillId="0" borderId="0" xfId="58" applyFont="1">
      <alignment vertical="center"/>
    </xf>
    <xf numFmtId="0" fontId="1" fillId="0" borderId="0" xfId="49" applyFont="1" applyAlignment="1" quotePrefix="1">
      <alignment horizontal="center" vertical="center"/>
      <protection locked="0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Comma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Comma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Normal 2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Normal 2" xfId="46"/>
    <cellStyle name="40% - 强调文字颜色 4" xfId="47" builtinId="43"/>
    <cellStyle name="强调文字颜色 5" xfId="48" builtinId="45"/>
    <cellStyle name="Normal 3" xfId="49"/>
    <cellStyle name="40% - 强调文字颜色 5" xfId="50" builtinId="47"/>
    <cellStyle name="60% - 强调文字颜色 5" xfId="51" builtinId="48"/>
    <cellStyle name="强调文字颜色 6" xfId="52" builtinId="49"/>
    <cellStyle name="Normal 4" xfId="53"/>
    <cellStyle name="40% - 强调文字颜色 6" xfId="54" builtinId="51"/>
    <cellStyle name="60% - 强调文字颜色 6" xfId="55" builtinId="52"/>
    <cellStyle name="Comma 3 2" xfId="56"/>
    <cellStyle name="Percent 2" xfId="57"/>
    <cellStyle name="常规 2" xfId="58"/>
    <cellStyle name="千位分隔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7:F12"/>
  <sheetViews>
    <sheetView showGridLines="0" tabSelected="1" zoomScale="80" zoomScaleNormal="80" topLeftCell="A7" workbookViewId="0">
      <selection activeCell="K17" sqref="K17"/>
    </sheetView>
  </sheetViews>
  <sheetFormatPr defaultColWidth="10.775" defaultRowHeight="14.5" outlineLevelCol="5"/>
  <cols>
    <col min="1" max="2" width="10.775" style="45"/>
    <col min="3" max="3" width="7.775" style="45" customWidth="1"/>
    <col min="4" max="4" width="10.775" style="45" customWidth="1"/>
    <col min="5" max="5" width="5.10833333333333" style="45" customWidth="1"/>
    <col min="6" max="6" width="10.775" style="45" customWidth="1"/>
    <col min="7" max="7" width="10.775" style="45"/>
    <col min="8" max="8" width="10.775" style="45" customWidth="1"/>
    <col min="9" max="16384" width="10.775" style="45"/>
  </cols>
  <sheetData>
    <row r="7" ht="92" spans="3:3">
      <c r="C7" s="46" t="s">
        <v>0</v>
      </c>
    </row>
    <row r="9" ht="61.5" spans="3:4">
      <c r="C9" s="47"/>
      <c r="D9" s="47" t="s">
        <v>1</v>
      </c>
    </row>
    <row r="10" ht="61.5" spans="3:4">
      <c r="C10" s="47" t="s">
        <v>2</v>
      </c>
      <c r="D10" s="47"/>
    </row>
    <row r="12" ht="46" spans="3:6">
      <c r="C12" s="48"/>
      <c r="E12" s="48"/>
      <c r="F12" s="48" t="s">
        <v>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96"/>
  <sheetViews>
    <sheetView showGridLines="0" workbookViewId="0">
      <pane xSplit="2" ySplit="5" topLeftCell="C6" activePane="bottomRight" state="frozen"/>
      <selection/>
      <selection pane="topRight"/>
      <selection pane="bottomLeft"/>
      <selection pane="bottomRight" activeCell="K94" sqref="K94"/>
    </sheetView>
  </sheetViews>
  <sheetFormatPr defaultColWidth="8" defaultRowHeight="14.5"/>
  <cols>
    <col min="1" max="1" width="3.33333333333333" style="2" customWidth="1"/>
    <col min="2" max="2" width="52.4416666666667" style="2" customWidth="1"/>
    <col min="3" max="3" width="3.775" style="2" customWidth="1"/>
    <col min="4" max="6" width="14.775" style="2" customWidth="1"/>
    <col min="7" max="9" width="14.775" style="2" hidden="1" customWidth="1" outlineLevel="1"/>
    <col min="10" max="10" width="10" style="2" customWidth="1" collapsed="1"/>
    <col min="11" max="20" width="14.775" style="2" customWidth="1"/>
    <col min="21" max="32" width="14.775" style="2" hidden="1" customWidth="1" outlineLevel="1"/>
    <col min="33" max="33" width="8" style="2" collapsed="1"/>
    <col min="34" max="16384" width="8" style="2"/>
  </cols>
  <sheetData>
    <row r="1" spans="1:1">
      <c r="A1" s="1" t="s">
        <v>1</v>
      </c>
    </row>
    <row r="2" spans="1:28">
      <c r="A2" s="1" t="s">
        <v>4</v>
      </c>
      <c r="H2" s="3"/>
      <c r="I2" s="28"/>
      <c r="AA2" s="36"/>
      <c r="AB2" s="37"/>
    </row>
    <row r="3" spans="1:28">
      <c r="A3" s="1" t="s">
        <v>5</v>
      </c>
      <c r="H3" s="3"/>
      <c r="I3" s="28"/>
      <c r="AA3" s="36"/>
      <c r="AB3" s="37"/>
    </row>
    <row r="4" spans="8:28">
      <c r="H4" s="3"/>
      <c r="I4" s="28"/>
      <c r="AA4" s="36"/>
      <c r="AB4" s="37"/>
    </row>
    <row r="5" spans="2:32">
      <c r="B5" s="4" t="s">
        <v>6</v>
      </c>
      <c r="C5" s="4"/>
      <c r="D5" s="5" t="s">
        <v>7</v>
      </c>
      <c r="E5" s="5">
        <v>2021</v>
      </c>
      <c r="F5" s="5">
        <v>2020</v>
      </c>
      <c r="G5" s="5">
        <v>2019</v>
      </c>
      <c r="H5" s="5">
        <v>2018</v>
      </c>
      <c r="I5" s="5">
        <v>2017</v>
      </c>
      <c r="J5" s="5"/>
      <c r="K5" s="49" t="s">
        <v>8</v>
      </c>
      <c r="L5" s="49" t="s">
        <v>9</v>
      </c>
      <c r="M5" s="49" t="s">
        <v>10</v>
      </c>
      <c r="N5" s="49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49" t="s">
        <v>16</v>
      </c>
      <c r="T5" s="49" t="s">
        <v>17</v>
      </c>
      <c r="U5" s="49" t="s">
        <v>18</v>
      </c>
      <c r="V5" s="49" t="s">
        <v>19</v>
      </c>
      <c r="W5" s="49" t="s">
        <v>20</v>
      </c>
      <c r="X5" s="49" t="s">
        <v>21</v>
      </c>
      <c r="Y5" s="49" t="s">
        <v>22</v>
      </c>
      <c r="Z5" s="49" t="s">
        <v>23</v>
      </c>
      <c r="AA5" s="49" t="s">
        <v>24</v>
      </c>
      <c r="AB5" s="49" t="s">
        <v>25</v>
      </c>
      <c r="AC5" s="49" t="s">
        <v>26</v>
      </c>
      <c r="AD5" s="49" t="s">
        <v>27</v>
      </c>
      <c r="AE5" s="49" t="s">
        <v>28</v>
      </c>
      <c r="AF5" s="49" t="s">
        <v>29</v>
      </c>
    </row>
    <row r="6" spans="2:32"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>
      <c r="B7" s="7" t="s">
        <v>30</v>
      </c>
      <c r="C7" s="8"/>
      <c r="D7" s="9">
        <f>SUM(K7:L7)</f>
        <v>1403097817</v>
      </c>
      <c r="E7" s="9">
        <f>SUM(M7:P7)</f>
        <v>3704537419</v>
      </c>
      <c r="F7" s="9">
        <f>SUM(Q7:T7)</f>
        <v>2444328764</v>
      </c>
      <c r="G7" s="9">
        <f>SUM(U7:X7)</f>
        <v>2076289101</v>
      </c>
      <c r="H7" s="9">
        <f>SUM(Y7:AB7)</f>
        <v>1477781304</v>
      </c>
      <c r="I7" s="9">
        <f>SUM(AC7:AF7)</f>
        <v>769368001</v>
      </c>
      <c r="J7" s="9"/>
      <c r="K7" s="9">
        <v>827619915</v>
      </c>
      <c r="L7" s="9">
        <v>575477902</v>
      </c>
      <c r="M7" s="9">
        <v>986059243</v>
      </c>
      <c r="N7" s="9">
        <v>1226396601</v>
      </c>
      <c r="O7" s="9">
        <v>944745010</v>
      </c>
      <c r="P7" s="9">
        <v>547336565</v>
      </c>
      <c r="Q7" s="9">
        <v>671989578</v>
      </c>
      <c r="R7" s="9">
        <v>894464268</v>
      </c>
      <c r="S7" s="9">
        <v>644934410</v>
      </c>
      <c r="T7" s="9">
        <v>232940508</v>
      </c>
      <c r="U7" s="9">
        <v>536106506</v>
      </c>
      <c r="V7" s="9">
        <v>654457316</v>
      </c>
      <c r="W7" s="9">
        <v>530505579</v>
      </c>
      <c r="X7" s="9">
        <v>355219700</v>
      </c>
      <c r="Y7" s="9">
        <v>427505084</v>
      </c>
      <c r="Z7" s="9">
        <v>493196944</v>
      </c>
      <c r="AA7" s="9">
        <v>384256352</v>
      </c>
      <c r="AB7" s="9">
        <v>172822924</v>
      </c>
      <c r="AC7" s="9">
        <v>219245438</v>
      </c>
      <c r="AD7" s="9">
        <v>265048301</v>
      </c>
      <c r="AE7" s="9">
        <v>179215939</v>
      </c>
      <c r="AF7" s="9">
        <v>105858323</v>
      </c>
    </row>
    <row r="8" spans="2:32">
      <c r="B8" s="7" t="s">
        <v>31</v>
      </c>
      <c r="C8" s="8"/>
      <c r="D8" s="9">
        <f t="shared" ref="D8:D14" si="0">SUM(K8:L8)</f>
        <v>-1125788331</v>
      </c>
      <c r="E8" s="9">
        <f>SUM(M8:P8)</f>
        <v>-2891758188</v>
      </c>
      <c r="F8" s="9">
        <f>SUM(Q8:T8)</f>
        <v>-1885180256</v>
      </c>
      <c r="G8" s="9">
        <f>SUM(U8:X8)</f>
        <v>-1589738548</v>
      </c>
      <c r="H8" s="9">
        <f>SUM(Y8:AB8)</f>
        <v>-1279155847</v>
      </c>
      <c r="I8" s="9">
        <f>SUM(AC8:AF8)</f>
        <v>-714669718</v>
      </c>
      <c r="J8" s="9"/>
      <c r="K8" s="9">
        <v>-659994763</v>
      </c>
      <c r="L8" s="9">
        <v>-465793568</v>
      </c>
      <c r="M8" s="9">
        <v>-763551340</v>
      </c>
      <c r="N8" s="9">
        <v>-981194347</v>
      </c>
      <c r="O8" s="9">
        <v>-730010232</v>
      </c>
      <c r="P8" s="9">
        <v>-417002269</v>
      </c>
      <c r="Q8" s="9">
        <v>-502944163</v>
      </c>
      <c r="R8" s="9">
        <v>-707360744</v>
      </c>
      <c r="S8" s="9">
        <v>-496852342</v>
      </c>
      <c r="T8" s="9">
        <v>-178023007</v>
      </c>
      <c r="U8" s="9">
        <v>-395945845</v>
      </c>
      <c r="V8" s="9">
        <v>-509226828</v>
      </c>
      <c r="W8" s="9">
        <v>-405017981</v>
      </c>
      <c r="X8" s="9">
        <v>-279547894</v>
      </c>
      <c r="Y8" s="9">
        <v>-369961904</v>
      </c>
      <c r="Z8" s="9">
        <v>-432008871</v>
      </c>
      <c r="AA8" s="9">
        <v>-326337890</v>
      </c>
      <c r="AB8" s="9">
        <v>-150847182</v>
      </c>
      <c r="AC8" s="9">
        <v>-209550877</v>
      </c>
      <c r="AD8" s="9">
        <v>-241624965</v>
      </c>
      <c r="AE8" s="9">
        <v>-166070279</v>
      </c>
      <c r="AF8" s="9">
        <v>-97423597</v>
      </c>
    </row>
    <row r="9" spans="2:32">
      <c r="B9" s="4" t="s">
        <v>32</v>
      </c>
      <c r="C9" s="8"/>
      <c r="D9" s="10">
        <f t="shared" si="0"/>
        <v>277309486</v>
      </c>
      <c r="E9" s="10">
        <f>SUM(E7:E8)</f>
        <v>812779231</v>
      </c>
      <c r="F9" s="10">
        <f>SUM(F7:F8)</f>
        <v>559148508</v>
      </c>
      <c r="G9" s="10">
        <f>SUM(G7:G8)</f>
        <v>486550553</v>
      </c>
      <c r="H9" s="10">
        <f>SUM(H7:H8)</f>
        <v>198625457</v>
      </c>
      <c r="I9" s="10">
        <f>SUM(I7:I8)</f>
        <v>54698283</v>
      </c>
      <c r="J9" s="10"/>
      <c r="K9" s="10">
        <f>SUM(K7:K8)</f>
        <v>167625152</v>
      </c>
      <c r="L9" s="10">
        <f>SUM(L7:L8)</f>
        <v>109684334</v>
      </c>
      <c r="M9" s="10">
        <f>SUM(M7:M8)</f>
        <v>222507903</v>
      </c>
      <c r="N9" s="10">
        <f t="shared" ref="M9:P9" si="1">SUM(N7:N8)</f>
        <v>245202254</v>
      </c>
      <c r="O9" s="10">
        <f t="shared" si="1"/>
        <v>214734778</v>
      </c>
      <c r="P9" s="10">
        <f t="shared" si="1"/>
        <v>130334296</v>
      </c>
      <c r="Q9" s="10">
        <f t="shared" ref="Q9:AA9" si="2">SUM(Q7:Q8)</f>
        <v>169045415</v>
      </c>
      <c r="R9" s="10">
        <f t="shared" si="2"/>
        <v>187103524</v>
      </c>
      <c r="S9" s="10">
        <f t="shared" si="2"/>
        <v>148082068</v>
      </c>
      <c r="T9" s="10">
        <f t="shared" si="2"/>
        <v>54917501</v>
      </c>
      <c r="U9" s="10">
        <f t="shared" si="2"/>
        <v>140160661</v>
      </c>
      <c r="V9" s="10">
        <f t="shared" si="2"/>
        <v>145230488</v>
      </c>
      <c r="W9" s="10">
        <f t="shared" si="2"/>
        <v>125487598</v>
      </c>
      <c r="X9" s="10">
        <f t="shared" si="2"/>
        <v>75671806</v>
      </c>
      <c r="Y9" s="10">
        <f t="shared" si="2"/>
        <v>57543180</v>
      </c>
      <c r="Z9" s="10">
        <f t="shared" si="2"/>
        <v>61188073</v>
      </c>
      <c r="AA9" s="10">
        <f t="shared" si="2"/>
        <v>57918462</v>
      </c>
      <c r="AB9" s="10">
        <f t="shared" ref="AB9:AF9" si="3">SUM(AB7:AB8)</f>
        <v>21975742</v>
      </c>
      <c r="AC9" s="10">
        <f t="shared" si="3"/>
        <v>9694561</v>
      </c>
      <c r="AD9" s="10">
        <f t="shared" si="3"/>
        <v>23423336</v>
      </c>
      <c r="AE9" s="10">
        <f t="shared" si="3"/>
        <v>13145660</v>
      </c>
      <c r="AF9" s="10">
        <f t="shared" si="3"/>
        <v>8434726</v>
      </c>
    </row>
    <row r="10" spans="2:32">
      <c r="B10" s="7" t="s">
        <v>33</v>
      </c>
      <c r="C10" s="8"/>
      <c r="D10" s="9">
        <f t="shared" si="0"/>
        <v>-162578383</v>
      </c>
      <c r="E10" s="9">
        <f>SUM(M10:P10)</f>
        <v>-332007462</v>
      </c>
      <c r="F10" s="9">
        <f>SUM(Q10:T10)</f>
        <v>-200761383</v>
      </c>
      <c r="G10" s="9">
        <f>SUM(U10:X10)</f>
        <v>-182872514</v>
      </c>
      <c r="H10" s="9">
        <f>SUM(Y10:AB10)</f>
        <v>-150150872</v>
      </c>
      <c r="I10" s="9">
        <f>SUM(AC10:AF10)</f>
        <v>-83064894</v>
      </c>
      <c r="J10" s="29"/>
      <c r="K10" s="9">
        <v>-92531147</v>
      </c>
      <c r="L10" s="9">
        <v>-70047236</v>
      </c>
      <c r="M10" s="9">
        <v>-99766838</v>
      </c>
      <c r="N10" s="9">
        <v>-89848749</v>
      </c>
      <c r="O10" s="9">
        <v>-68873391</v>
      </c>
      <c r="P10" s="9">
        <v>-73518484</v>
      </c>
      <c r="Q10" s="9">
        <v>-60147102</v>
      </c>
      <c r="R10" s="9">
        <v>-50837916</v>
      </c>
      <c r="S10" s="9">
        <v>-45603755</v>
      </c>
      <c r="T10" s="9">
        <v>-44172610</v>
      </c>
      <c r="U10" s="9">
        <v>-48879563</v>
      </c>
      <c r="V10" s="9">
        <v>-57130290</v>
      </c>
      <c r="W10" s="9">
        <v>-47040468</v>
      </c>
      <c r="X10" s="9">
        <v>-29822193</v>
      </c>
      <c r="Y10" s="9">
        <v>-41802946</v>
      </c>
      <c r="Z10" s="9">
        <v>-38118554</v>
      </c>
      <c r="AA10" s="9">
        <v>-50968566</v>
      </c>
      <c r="AB10" s="9">
        <v>-19260806</v>
      </c>
      <c r="AC10" s="9">
        <v>-24525340</v>
      </c>
      <c r="AD10" s="9">
        <v>-22687662</v>
      </c>
      <c r="AE10" s="9">
        <v>-20358777</v>
      </c>
      <c r="AF10" s="9">
        <v>-15493115</v>
      </c>
    </row>
    <row r="11" spans="2:32">
      <c r="B11" s="7" t="s">
        <v>34</v>
      </c>
      <c r="C11" s="8"/>
      <c r="D11" s="9">
        <f t="shared" si="0"/>
        <v>-86299410</v>
      </c>
      <c r="E11" s="9">
        <f>SUM(M11:P11)</f>
        <v>-135218399</v>
      </c>
      <c r="F11" s="9">
        <f>SUM(Q11:T11)</f>
        <v>-105335357</v>
      </c>
      <c r="G11" s="9">
        <f>SUM(U11:X11)</f>
        <v>-67187348</v>
      </c>
      <c r="H11" s="9">
        <f>SUM(Y11:AB11)</f>
        <v>-91811892</v>
      </c>
      <c r="I11" s="9">
        <f>SUM(AC11:AF11)</f>
        <v>-39492743</v>
      </c>
      <c r="J11" s="29"/>
      <c r="K11" s="9">
        <v>-44450826</v>
      </c>
      <c r="L11" s="9">
        <v>-41848584</v>
      </c>
      <c r="M11" s="9">
        <v>-45022809</v>
      </c>
      <c r="N11" s="9">
        <v>-33738673</v>
      </c>
      <c r="O11" s="9">
        <v>-30847683</v>
      </c>
      <c r="P11" s="9">
        <v>-25609234</v>
      </c>
      <c r="Q11" s="9">
        <v>-29723694</v>
      </c>
      <c r="R11" s="9">
        <v>-28899391</v>
      </c>
      <c r="S11" s="9">
        <v>-23976687</v>
      </c>
      <c r="T11" s="9">
        <v>-22735585</v>
      </c>
      <c r="U11" s="9">
        <v>-19089544</v>
      </c>
      <c r="V11" s="9">
        <v>-17061618</v>
      </c>
      <c r="W11" s="9">
        <v>-16703606</v>
      </c>
      <c r="X11" s="9">
        <v>-14332580</v>
      </c>
      <c r="Y11" s="9">
        <v>-22105334</v>
      </c>
      <c r="Z11" s="9">
        <v>-13652474</v>
      </c>
      <c r="AA11" s="9">
        <v>-45937014</v>
      </c>
      <c r="AB11" s="9">
        <v>-10117070</v>
      </c>
      <c r="AC11" s="9">
        <v>-8724895</v>
      </c>
      <c r="AD11" s="9">
        <v>-9601810</v>
      </c>
      <c r="AE11" s="9">
        <v>-10785035</v>
      </c>
      <c r="AF11" s="9">
        <v>-10381003</v>
      </c>
    </row>
    <row r="12" spans="2:32">
      <c r="B12" s="7" t="s">
        <v>35</v>
      </c>
      <c r="C12" s="8"/>
      <c r="D12" s="9">
        <f t="shared" si="0"/>
        <v>-67084960</v>
      </c>
      <c r="E12" s="9">
        <f>SUM(M12:P12)</f>
        <v>-141798910</v>
      </c>
      <c r="F12" s="9">
        <f>SUM(N12:Q12)</f>
        <v>-128196408</v>
      </c>
      <c r="G12" s="9">
        <f>SUM(U12:X12)</f>
        <v>-79615561</v>
      </c>
      <c r="H12" s="9">
        <f>SUM(Y12:AB12)</f>
        <v>-272464481</v>
      </c>
      <c r="I12" s="9">
        <f>SUM(AC12:AF12)</f>
        <v>-74799105</v>
      </c>
      <c r="J12" s="29"/>
      <c r="K12" s="9">
        <v>-36024525</v>
      </c>
      <c r="L12" s="9">
        <v>-31060435</v>
      </c>
      <c r="M12" s="9">
        <v>-43681411</v>
      </c>
      <c r="N12" s="9">
        <v>-29618276</v>
      </c>
      <c r="O12" s="9">
        <v>-37185424</v>
      </c>
      <c r="P12" s="9">
        <v>-31313799</v>
      </c>
      <c r="Q12" s="9">
        <v>-30078909</v>
      </c>
      <c r="R12" s="9">
        <v>-27520025</v>
      </c>
      <c r="S12" s="9">
        <v>-23010638</v>
      </c>
      <c r="T12" s="9">
        <v>-24249242</v>
      </c>
      <c r="U12" s="9">
        <v>-26265063</v>
      </c>
      <c r="V12" s="9">
        <v>-12755041</v>
      </c>
      <c r="W12" s="9">
        <v>-17571121</v>
      </c>
      <c r="X12" s="9">
        <v>-23024336</v>
      </c>
      <c r="Y12" s="9">
        <v>-27031959</v>
      </c>
      <c r="Z12" s="9">
        <v>-11712740</v>
      </c>
      <c r="AA12" s="9">
        <v>-213728908</v>
      </c>
      <c r="AB12" s="9">
        <v>-19990874</v>
      </c>
      <c r="AC12" s="9">
        <v>-19195612</v>
      </c>
      <c r="AD12" s="9">
        <v>-18392976</v>
      </c>
      <c r="AE12" s="9">
        <v>-18341610</v>
      </c>
      <c r="AF12" s="9">
        <v>-18868907</v>
      </c>
    </row>
    <row r="13" spans="2:32">
      <c r="B13" s="4" t="s">
        <v>36</v>
      </c>
      <c r="C13" s="8"/>
      <c r="D13" s="10">
        <f t="shared" si="0"/>
        <v>-315962753</v>
      </c>
      <c r="E13" s="10">
        <f>SUM(E10:E12)</f>
        <v>-609024771</v>
      </c>
      <c r="F13" s="10">
        <f>SUM(F10:F11)</f>
        <v>-306096740</v>
      </c>
      <c r="G13" s="10">
        <f>SUM(G10:G11)</f>
        <v>-250059862</v>
      </c>
      <c r="H13" s="10">
        <f>SUM(H10:H11)</f>
        <v>-241962764</v>
      </c>
      <c r="I13" s="10">
        <f>SUM(I10:I11)</f>
        <v>-122557637</v>
      </c>
      <c r="J13" s="30"/>
      <c r="K13" s="10">
        <f>SUM(K10:K12)</f>
        <v>-173006498</v>
      </c>
      <c r="L13" s="10">
        <f>SUM(L10:L12)</f>
        <v>-142956255</v>
      </c>
      <c r="M13" s="10">
        <f t="shared" ref="M13:T13" si="4">SUM(M10:M12)</f>
        <v>-188471058</v>
      </c>
      <c r="N13" s="10">
        <f t="shared" si="4"/>
        <v>-153205698</v>
      </c>
      <c r="O13" s="10">
        <f t="shared" si="4"/>
        <v>-136906498</v>
      </c>
      <c r="P13" s="10">
        <f t="shared" si="4"/>
        <v>-130441517</v>
      </c>
      <c r="Q13" s="10">
        <f t="shared" si="4"/>
        <v>-119949705</v>
      </c>
      <c r="R13" s="10">
        <f t="shared" si="4"/>
        <v>-107257332</v>
      </c>
      <c r="S13" s="10">
        <f t="shared" si="4"/>
        <v>-92591080</v>
      </c>
      <c r="T13" s="10">
        <f t="shared" si="4"/>
        <v>-91157437</v>
      </c>
      <c r="U13" s="10">
        <f t="shared" ref="Q13:AF13" si="5">SUM(U10:U11)</f>
        <v>-67969107</v>
      </c>
      <c r="V13" s="10">
        <f t="shared" si="5"/>
        <v>-74191908</v>
      </c>
      <c r="W13" s="10">
        <f t="shared" si="5"/>
        <v>-63744074</v>
      </c>
      <c r="X13" s="10">
        <f t="shared" si="5"/>
        <v>-44154773</v>
      </c>
      <c r="Y13" s="10">
        <f t="shared" si="5"/>
        <v>-63908280</v>
      </c>
      <c r="Z13" s="10">
        <f t="shared" si="5"/>
        <v>-51771028</v>
      </c>
      <c r="AA13" s="10">
        <f t="shared" si="5"/>
        <v>-96905580</v>
      </c>
      <c r="AB13" s="10">
        <f t="shared" si="5"/>
        <v>-29377876</v>
      </c>
      <c r="AC13" s="10">
        <f t="shared" si="5"/>
        <v>-33250235</v>
      </c>
      <c r="AD13" s="10">
        <f t="shared" si="5"/>
        <v>-32289472</v>
      </c>
      <c r="AE13" s="10">
        <f t="shared" si="5"/>
        <v>-31143812</v>
      </c>
      <c r="AF13" s="10">
        <f t="shared" si="5"/>
        <v>-25874118</v>
      </c>
    </row>
    <row r="14" spans="2:32">
      <c r="B14" s="7" t="s">
        <v>37</v>
      </c>
      <c r="C14" s="8"/>
      <c r="D14" s="9">
        <f t="shared" si="0"/>
        <v>523038</v>
      </c>
      <c r="E14" s="9">
        <f>SUM(M14:P14)</f>
        <v>48726818</v>
      </c>
      <c r="F14" s="9">
        <f>SUM(Q14:T14)</f>
        <v>22441492</v>
      </c>
      <c r="G14" s="9">
        <f>SUM(U14:X14)</f>
        <v>29833770</v>
      </c>
      <c r="H14" s="9">
        <f>SUM(Y14:AB14)</f>
        <v>1395200</v>
      </c>
      <c r="I14" s="9">
        <f>SUM(AC14:AF14)</f>
        <v>833000</v>
      </c>
      <c r="J14" s="9"/>
      <c r="K14" s="9">
        <v>254668</v>
      </c>
      <c r="L14" s="9">
        <v>268370</v>
      </c>
      <c r="M14" s="9">
        <v>16269976</v>
      </c>
      <c r="N14" s="9">
        <v>10600000</v>
      </c>
      <c r="O14" s="9">
        <v>21504500</v>
      </c>
      <c r="P14" s="9">
        <v>352342</v>
      </c>
      <c r="Q14" s="9">
        <v>13239121</v>
      </c>
      <c r="R14" s="9">
        <v>1110121</v>
      </c>
      <c r="S14" s="9">
        <v>826367</v>
      </c>
      <c r="T14" s="9">
        <v>7265883</v>
      </c>
      <c r="U14" s="9">
        <v>13462650</v>
      </c>
      <c r="V14" s="9">
        <v>12593190</v>
      </c>
      <c r="W14" s="9">
        <v>2530930</v>
      </c>
      <c r="X14" s="9">
        <v>1247000</v>
      </c>
      <c r="Y14" s="9">
        <v>84100</v>
      </c>
      <c r="Z14" s="9">
        <v>200000</v>
      </c>
      <c r="AA14" s="9">
        <v>26700</v>
      </c>
      <c r="AB14" s="9">
        <v>1084400</v>
      </c>
      <c r="AC14" s="9">
        <v>0</v>
      </c>
      <c r="AD14" s="9">
        <v>114000</v>
      </c>
      <c r="AE14" s="9">
        <v>416000</v>
      </c>
      <c r="AF14" s="9">
        <v>303000</v>
      </c>
    </row>
    <row r="15" spans="2:32">
      <c r="B15" s="11"/>
      <c r="C15" s="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8"/>
      <c r="AB15" s="38"/>
      <c r="AC15" s="38"/>
      <c r="AD15" s="12"/>
      <c r="AE15" s="9"/>
      <c r="AF15" s="9"/>
    </row>
    <row r="16" spans="2:32">
      <c r="B16" s="4" t="s">
        <v>38</v>
      </c>
      <c r="C16" s="8"/>
      <c r="D16" s="10">
        <f t="shared" ref="D16:I16" si="6">D9+D13+D14</f>
        <v>-38130229</v>
      </c>
      <c r="E16" s="10">
        <f t="shared" si="6"/>
        <v>252481278</v>
      </c>
      <c r="F16" s="10">
        <f t="shared" si="6"/>
        <v>275493260</v>
      </c>
      <c r="G16" s="10">
        <f t="shared" si="6"/>
        <v>266324461</v>
      </c>
      <c r="H16" s="10">
        <f t="shared" si="6"/>
        <v>-41942107</v>
      </c>
      <c r="I16" s="10">
        <f t="shared" si="6"/>
        <v>-67026354</v>
      </c>
      <c r="J16" s="10"/>
      <c r="K16" s="10">
        <f>K9+K13+K14</f>
        <v>-5126678</v>
      </c>
      <c r="L16" s="10">
        <f>L9+L13+L14</f>
        <v>-33003551</v>
      </c>
      <c r="M16" s="10">
        <f t="shared" ref="M16:U16" si="7">M9+M13+M14</f>
        <v>50306821</v>
      </c>
      <c r="N16" s="10">
        <f t="shared" si="7"/>
        <v>102596556</v>
      </c>
      <c r="O16" s="10">
        <f t="shared" si="7"/>
        <v>99332780</v>
      </c>
      <c r="P16" s="10">
        <f t="shared" si="7"/>
        <v>245121</v>
      </c>
      <c r="Q16" s="10">
        <f t="shared" si="7"/>
        <v>62334831</v>
      </c>
      <c r="R16" s="10">
        <f t="shared" si="7"/>
        <v>80956313</v>
      </c>
      <c r="S16" s="10">
        <f t="shared" si="7"/>
        <v>56317355</v>
      </c>
      <c r="T16" s="10">
        <f t="shared" si="7"/>
        <v>-28974053</v>
      </c>
      <c r="U16" s="10">
        <f t="shared" si="7"/>
        <v>85654204</v>
      </c>
      <c r="V16" s="10">
        <f t="shared" ref="V16:AF16" si="8">V9+V13+V14</f>
        <v>83631770</v>
      </c>
      <c r="W16" s="10">
        <f t="shared" si="8"/>
        <v>64274454</v>
      </c>
      <c r="X16" s="10">
        <f t="shared" si="8"/>
        <v>32764033</v>
      </c>
      <c r="Y16" s="10">
        <f t="shared" si="8"/>
        <v>-6281000</v>
      </c>
      <c r="Z16" s="10">
        <f t="shared" si="8"/>
        <v>9617045</v>
      </c>
      <c r="AA16" s="10">
        <f t="shared" si="8"/>
        <v>-38960418</v>
      </c>
      <c r="AB16" s="10">
        <f t="shared" si="8"/>
        <v>-6317734</v>
      </c>
      <c r="AC16" s="10">
        <f t="shared" si="8"/>
        <v>-23555674</v>
      </c>
      <c r="AD16" s="10">
        <f t="shared" si="8"/>
        <v>-8752136</v>
      </c>
      <c r="AE16" s="10">
        <f t="shared" si="8"/>
        <v>-17582152</v>
      </c>
      <c r="AF16" s="10">
        <f t="shared" si="8"/>
        <v>-17136392</v>
      </c>
    </row>
    <row r="17" spans="2:32">
      <c r="B17" s="11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>
      <c r="B18" s="7" t="s">
        <v>39</v>
      </c>
      <c r="C18" s="8"/>
      <c r="D18" s="9"/>
      <c r="E18" s="9">
        <f t="shared" ref="E18:E21" si="9">SUM(M18:P18)</f>
        <v>0</v>
      </c>
      <c r="F18" s="9">
        <f t="shared" ref="F18:F21" si="10">SUM(Q18:T18)</f>
        <v>0</v>
      </c>
      <c r="G18" s="9">
        <f t="shared" ref="G18:G21" si="11">SUM(U18:X18)</f>
        <v>0</v>
      </c>
      <c r="H18" s="9">
        <f t="shared" ref="H18:H21" si="12">SUM(Y18:AB18)</f>
        <v>-34499858</v>
      </c>
      <c r="I18" s="9">
        <f>SUM(AC18:AF18)</f>
        <v>-43006399</v>
      </c>
      <c r="J18" s="9"/>
      <c r="K18" s="31"/>
      <c r="L18" s="31">
        <v>0</v>
      </c>
      <c r="M18" s="31">
        <v>0</v>
      </c>
      <c r="N18" s="31"/>
      <c r="O18" s="31"/>
      <c r="P18" s="31"/>
      <c r="Q18" s="31"/>
      <c r="R18" s="31"/>
      <c r="S18" s="31"/>
      <c r="T18" s="31"/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-34499858</v>
      </c>
      <c r="AC18" s="31">
        <v>-5873254</v>
      </c>
      <c r="AD18" s="31">
        <v>-12317728</v>
      </c>
      <c r="AE18" s="31">
        <v>-24594024</v>
      </c>
      <c r="AF18" s="31">
        <v>-221393</v>
      </c>
    </row>
    <row r="19" spans="2:32">
      <c r="B19" s="7" t="s">
        <v>40</v>
      </c>
      <c r="C19" s="8"/>
      <c r="D19" s="9">
        <f t="shared" ref="D19:D24" si="13">SUM(K19:L19)</f>
        <v>2109777</v>
      </c>
      <c r="E19" s="9">
        <f t="shared" si="9"/>
        <v>5375969</v>
      </c>
      <c r="F19" s="9">
        <f t="shared" si="10"/>
        <v>8787309</v>
      </c>
      <c r="G19" s="9">
        <f t="shared" si="11"/>
        <v>16898785</v>
      </c>
      <c r="H19" s="9">
        <f t="shared" si="12"/>
        <v>2998796</v>
      </c>
      <c r="I19" s="9">
        <f t="shared" ref="I19:I21" si="14">SUM(AC19:AF19)</f>
        <v>1006972</v>
      </c>
      <c r="J19" s="9"/>
      <c r="K19" s="31">
        <v>925854</v>
      </c>
      <c r="L19" s="31">
        <v>1183923</v>
      </c>
      <c r="M19" s="31">
        <v>1538551</v>
      </c>
      <c r="N19" s="31">
        <v>990553</v>
      </c>
      <c r="O19" s="31">
        <v>1630287</v>
      </c>
      <c r="P19" s="31">
        <v>1216578</v>
      </c>
      <c r="Q19" s="31">
        <v>1714191</v>
      </c>
      <c r="R19" s="31">
        <v>1705239</v>
      </c>
      <c r="S19" s="31">
        <v>2378442</v>
      </c>
      <c r="T19" s="31">
        <v>2989437</v>
      </c>
      <c r="U19" s="31">
        <v>2247835</v>
      </c>
      <c r="V19" s="31">
        <v>4843500</v>
      </c>
      <c r="W19" s="31">
        <v>5682101</v>
      </c>
      <c r="X19" s="31">
        <v>4125349</v>
      </c>
      <c r="Y19" s="31">
        <v>1080106</v>
      </c>
      <c r="Z19" s="31">
        <v>590001</v>
      </c>
      <c r="AA19" s="31">
        <v>957069</v>
      </c>
      <c r="AB19" s="31">
        <v>371620</v>
      </c>
      <c r="AC19" s="31">
        <v>247383</v>
      </c>
      <c r="AD19" s="31">
        <v>309164</v>
      </c>
      <c r="AE19" s="31">
        <v>270964</v>
      </c>
      <c r="AF19" s="31">
        <v>179461</v>
      </c>
    </row>
    <row r="20" spans="2:32">
      <c r="B20" s="7" t="s">
        <v>41</v>
      </c>
      <c r="C20" s="8"/>
      <c r="D20" s="9">
        <f t="shared" si="13"/>
        <v>-2918902</v>
      </c>
      <c r="E20" s="9">
        <f t="shared" si="9"/>
        <v>-6167805</v>
      </c>
      <c r="F20" s="9">
        <f t="shared" si="10"/>
        <v>-7380833</v>
      </c>
      <c r="G20" s="9">
        <f t="shared" si="11"/>
        <v>-11396998</v>
      </c>
      <c r="H20" s="9">
        <f t="shared" si="12"/>
        <v>-7721675</v>
      </c>
      <c r="I20" s="9">
        <f t="shared" si="14"/>
        <v>-3153521</v>
      </c>
      <c r="J20" s="9"/>
      <c r="K20" s="31">
        <v>-1464438</v>
      </c>
      <c r="L20" s="31">
        <v>-1454464</v>
      </c>
      <c r="M20" s="31">
        <v>-1266391</v>
      </c>
      <c r="N20" s="31">
        <v>-1527066</v>
      </c>
      <c r="O20" s="31">
        <v>-1641648</v>
      </c>
      <c r="P20" s="31">
        <v>-1732700</v>
      </c>
      <c r="Q20" s="31">
        <v>-1770944</v>
      </c>
      <c r="R20" s="31">
        <v>-1860930</v>
      </c>
      <c r="S20" s="31">
        <v>-1576485</v>
      </c>
      <c r="T20" s="31">
        <v>-2172474</v>
      </c>
      <c r="U20" s="31">
        <v>-3211489</v>
      </c>
      <c r="V20" s="31">
        <v>-3181184</v>
      </c>
      <c r="W20" s="31">
        <v>-2596692</v>
      </c>
      <c r="X20" s="31">
        <v>-2407633</v>
      </c>
      <c r="Y20" s="31">
        <v>-1458859</v>
      </c>
      <c r="Z20" s="31">
        <v>-2357501</v>
      </c>
      <c r="AA20" s="31">
        <v>-1983012</v>
      </c>
      <c r="AB20" s="31">
        <v>-1922303</v>
      </c>
      <c r="AC20" s="31">
        <v>-1250223</v>
      </c>
      <c r="AD20" s="31">
        <v>-814363</v>
      </c>
      <c r="AE20" s="31">
        <v>-723335</v>
      </c>
      <c r="AF20" s="31">
        <v>-365600</v>
      </c>
    </row>
    <row r="21" spans="2:32">
      <c r="B21" s="7" t="s">
        <v>42</v>
      </c>
      <c r="C21" s="8"/>
      <c r="D21" s="9">
        <f t="shared" si="13"/>
        <v>8295350</v>
      </c>
      <c r="E21" s="9">
        <f t="shared" si="9"/>
        <v>21167575</v>
      </c>
      <c r="F21" s="9">
        <f t="shared" si="10"/>
        <v>17697800</v>
      </c>
      <c r="G21" s="9">
        <f t="shared" si="11"/>
        <v>6088425</v>
      </c>
      <c r="H21" s="9">
        <f t="shared" si="12"/>
        <v>4601849</v>
      </c>
      <c r="I21" s="9">
        <f t="shared" si="14"/>
        <v>2315536</v>
      </c>
      <c r="J21" s="9"/>
      <c r="K21" s="31">
        <v>3248458</v>
      </c>
      <c r="L21" s="31">
        <v>5046892</v>
      </c>
      <c r="M21" s="31">
        <v>6327170</v>
      </c>
      <c r="N21" s="31">
        <v>6669406</v>
      </c>
      <c r="O21" s="31">
        <v>4042059</v>
      </c>
      <c r="P21" s="31">
        <v>4128940</v>
      </c>
      <c r="Q21" s="31">
        <v>9488916</v>
      </c>
      <c r="R21" s="31">
        <v>4312634</v>
      </c>
      <c r="S21" s="31">
        <v>2303195</v>
      </c>
      <c r="T21" s="31">
        <v>1593055</v>
      </c>
      <c r="U21" s="31">
        <v>2706871</v>
      </c>
      <c r="V21" s="31">
        <v>1654449</v>
      </c>
      <c r="W21" s="31">
        <v>1209269</v>
      </c>
      <c r="X21" s="31">
        <v>517836</v>
      </c>
      <c r="Y21" s="31">
        <v>1692537</v>
      </c>
      <c r="Z21" s="31">
        <v>1704722</v>
      </c>
      <c r="AA21" s="31">
        <v>728440</v>
      </c>
      <c r="AB21" s="31">
        <v>476150</v>
      </c>
      <c r="AC21" s="31">
        <v>917428</v>
      </c>
      <c r="AD21" s="31">
        <v>623198</v>
      </c>
      <c r="AE21" s="31">
        <v>403154</v>
      </c>
      <c r="AF21" s="31">
        <v>371756</v>
      </c>
    </row>
    <row r="23" spans="2:32">
      <c r="B23" s="4" t="s">
        <v>43</v>
      </c>
      <c r="C23" s="8"/>
      <c r="D23" s="10">
        <f t="shared" ref="D23:I23" si="15">SUM(D16,D18:D22)</f>
        <v>-30644004</v>
      </c>
      <c r="E23" s="10">
        <f t="shared" si="15"/>
        <v>272857017</v>
      </c>
      <c r="F23" s="10">
        <f t="shared" si="15"/>
        <v>294597536</v>
      </c>
      <c r="G23" s="10">
        <f t="shared" si="15"/>
        <v>277914673</v>
      </c>
      <c r="H23" s="10">
        <f t="shared" si="15"/>
        <v>-76562995</v>
      </c>
      <c r="I23" s="10">
        <f t="shared" si="15"/>
        <v>-109863766</v>
      </c>
      <c r="J23" s="10"/>
      <c r="K23" s="10">
        <f>SUM(K16,K18:K22)</f>
        <v>-2416804</v>
      </c>
      <c r="L23" s="10">
        <f>SUM(L16,L18:L22)</f>
        <v>-28227200</v>
      </c>
      <c r="M23" s="10">
        <f>SUM(M16,M18:M22)</f>
        <v>56906151</v>
      </c>
      <c r="N23" s="10">
        <f t="shared" ref="N23:P23" si="16">SUM(N16,N18:N22)</f>
        <v>108729449</v>
      </c>
      <c r="O23" s="10">
        <f t="shared" si="16"/>
        <v>103363478</v>
      </c>
      <c r="P23" s="10">
        <f t="shared" si="16"/>
        <v>3857939</v>
      </c>
      <c r="Q23" s="10">
        <f t="shared" ref="Q23:AF23" si="17">SUM(Q16,Q18:Q22)</f>
        <v>71766994</v>
      </c>
      <c r="R23" s="10">
        <f t="shared" si="17"/>
        <v>85113256</v>
      </c>
      <c r="S23" s="10">
        <f t="shared" si="17"/>
        <v>59422507</v>
      </c>
      <c r="T23" s="10">
        <f t="shared" si="17"/>
        <v>-26564035</v>
      </c>
      <c r="U23" s="10">
        <f t="shared" si="17"/>
        <v>87397421</v>
      </c>
      <c r="V23" s="10">
        <f t="shared" si="17"/>
        <v>86948535</v>
      </c>
      <c r="W23" s="10">
        <f t="shared" si="17"/>
        <v>68569132</v>
      </c>
      <c r="X23" s="10">
        <f t="shared" si="17"/>
        <v>34999585</v>
      </c>
      <c r="Y23" s="10">
        <f t="shared" si="17"/>
        <v>-4967216</v>
      </c>
      <c r="Z23" s="10">
        <f t="shared" si="17"/>
        <v>9554267</v>
      </c>
      <c r="AA23" s="10">
        <f t="shared" si="17"/>
        <v>-39257921</v>
      </c>
      <c r="AB23" s="10">
        <f t="shared" si="17"/>
        <v>-41892125</v>
      </c>
      <c r="AC23" s="10">
        <f t="shared" si="17"/>
        <v>-29514340</v>
      </c>
      <c r="AD23" s="10">
        <f t="shared" si="17"/>
        <v>-20951865</v>
      </c>
      <c r="AE23" s="10">
        <f t="shared" si="17"/>
        <v>-42225393</v>
      </c>
      <c r="AF23" s="10">
        <f t="shared" si="17"/>
        <v>-17172168</v>
      </c>
    </row>
    <row r="24" spans="2:32">
      <c r="B24" s="7" t="s">
        <v>44</v>
      </c>
      <c r="C24" s="8"/>
      <c r="D24" s="9">
        <f>SUM(K24:L24)</f>
        <v>15430095</v>
      </c>
      <c r="E24" s="9">
        <f>SUM(M24:P24)</f>
        <v>-47036608</v>
      </c>
      <c r="F24" s="9">
        <f>SUM(Q24:T24)</f>
        <v>-21086256</v>
      </c>
      <c r="G24" s="9">
        <f>SUM(U24:X24)</f>
        <v>-8214341</v>
      </c>
      <c r="H24" s="9">
        <v>0</v>
      </c>
      <c r="I24" s="9">
        <v>0</v>
      </c>
      <c r="J24" s="9"/>
      <c r="K24" s="9">
        <v>16779140</v>
      </c>
      <c r="L24" s="9">
        <v>-1349045</v>
      </c>
      <c r="M24" s="9">
        <v>-9259409</v>
      </c>
      <c r="N24" s="9">
        <v>-17017065</v>
      </c>
      <c r="O24" s="9">
        <v>-11528628</v>
      </c>
      <c r="P24" s="9">
        <f>-9231506</f>
        <v>-9231506</v>
      </c>
      <c r="Q24" s="9">
        <v>-13571895</v>
      </c>
      <c r="R24" s="9">
        <v>-5106812</v>
      </c>
      <c r="S24" s="9">
        <v>-2595658</v>
      </c>
      <c r="T24" s="9">
        <v>188109</v>
      </c>
      <c r="U24" s="9">
        <v>-426039</v>
      </c>
      <c r="V24" s="9">
        <v>-7778647</v>
      </c>
      <c r="W24" s="9">
        <v>-16616</v>
      </c>
      <c r="X24" s="9">
        <v>6961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</row>
    <row r="25" spans="2:32">
      <c r="B25" s="13" t="s">
        <v>45</v>
      </c>
      <c r="C25" s="8"/>
      <c r="D25" s="10">
        <f t="shared" ref="D25:I25" si="18">SUM(D23:D24)</f>
        <v>-15213909</v>
      </c>
      <c r="E25" s="10">
        <f t="shared" si="18"/>
        <v>225820409</v>
      </c>
      <c r="F25" s="10">
        <f t="shared" si="18"/>
        <v>273511280</v>
      </c>
      <c r="G25" s="10">
        <f t="shared" si="18"/>
        <v>269700332</v>
      </c>
      <c r="H25" s="10">
        <f t="shared" si="18"/>
        <v>-76562995</v>
      </c>
      <c r="I25" s="10">
        <f t="shared" si="18"/>
        <v>-109863766</v>
      </c>
      <c r="J25" s="10"/>
      <c r="K25" s="10">
        <f>SUM(K23:K24)</f>
        <v>14362336</v>
      </c>
      <c r="L25" s="10">
        <f>SUM(L23:L24)</f>
        <v>-29576245</v>
      </c>
      <c r="M25" s="10">
        <f>SUM(M23:M24)</f>
        <v>47646742</v>
      </c>
      <c r="N25" s="10">
        <f t="shared" ref="M25:P25" si="19">SUM(N23:N24)</f>
        <v>91712384</v>
      </c>
      <c r="O25" s="10">
        <f t="shared" si="19"/>
        <v>91834850</v>
      </c>
      <c r="P25" s="10">
        <f t="shared" si="19"/>
        <v>-5373567</v>
      </c>
      <c r="Q25" s="10">
        <f t="shared" ref="Q25:AA25" si="20">SUM(Q23:Q24)</f>
        <v>58195099</v>
      </c>
      <c r="R25" s="10">
        <f t="shared" si="20"/>
        <v>80006444</v>
      </c>
      <c r="S25" s="10">
        <f t="shared" si="20"/>
        <v>56826849</v>
      </c>
      <c r="T25" s="10">
        <f t="shared" si="20"/>
        <v>-26375926</v>
      </c>
      <c r="U25" s="10">
        <f t="shared" si="20"/>
        <v>86971382</v>
      </c>
      <c r="V25" s="10">
        <f t="shared" si="20"/>
        <v>79169888</v>
      </c>
      <c r="W25" s="10">
        <f t="shared" si="20"/>
        <v>68552516</v>
      </c>
      <c r="X25" s="10">
        <f t="shared" si="20"/>
        <v>35006546</v>
      </c>
      <c r="Y25" s="10">
        <f t="shared" si="20"/>
        <v>-4967216</v>
      </c>
      <c r="Z25" s="10">
        <f t="shared" si="20"/>
        <v>9554267</v>
      </c>
      <c r="AA25" s="10">
        <f t="shared" si="20"/>
        <v>-39257921</v>
      </c>
      <c r="AB25" s="10">
        <f t="shared" ref="AB25:AF25" si="21">SUM(AB23:AB24)</f>
        <v>-41892125</v>
      </c>
      <c r="AC25" s="10">
        <f t="shared" si="21"/>
        <v>-29514340</v>
      </c>
      <c r="AD25" s="10">
        <f t="shared" si="21"/>
        <v>-20951865</v>
      </c>
      <c r="AE25" s="10">
        <f t="shared" si="21"/>
        <v>-42225393</v>
      </c>
      <c r="AF25" s="10">
        <f t="shared" si="21"/>
        <v>-17172168</v>
      </c>
    </row>
    <row r="26" s="1" customFormat="1" spans="1:32">
      <c r="A26" s="2"/>
      <c r="B26" s="13" t="s">
        <v>46</v>
      </c>
      <c r="C26" s="8"/>
      <c r="D26" s="14">
        <f>SUM(K26:L26)</f>
        <v>-0.1</v>
      </c>
      <c r="E26" s="15">
        <v>1.47</v>
      </c>
      <c r="F26" s="15">
        <v>1.11766307827731</v>
      </c>
      <c r="G26" s="16">
        <v>1.28</v>
      </c>
      <c r="H26" s="16">
        <v>-5.3</v>
      </c>
      <c r="I26" s="16">
        <v>-7.02268872003581</v>
      </c>
      <c r="J26" s="17"/>
      <c r="K26" s="15">
        <v>0.09</v>
      </c>
      <c r="L26" s="15">
        <v>-0.19</v>
      </c>
      <c r="M26" s="15">
        <v>0.31</v>
      </c>
      <c r="N26" s="16">
        <v>0.6</v>
      </c>
      <c r="O26" s="16">
        <v>0.6</v>
      </c>
      <c r="P26" s="16">
        <v>-0.04</v>
      </c>
      <c r="Q26" s="16">
        <v>0.382497932628318</v>
      </c>
      <c r="R26" s="16">
        <v>0.528368633814409</v>
      </c>
      <c r="S26" s="16">
        <v>0.38</v>
      </c>
      <c r="T26" s="16">
        <v>-0.18</v>
      </c>
      <c r="U26" s="16">
        <v>0.41</v>
      </c>
      <c r="V26" s="16">
        <v>0.45</v>
      </c>
      <c r="W26" s="16">
        <v>0.343</v>
      </c>
      <c r="X26" s="16">
        <v>0.081</v>
      </c>
      <c r="Y26" s="16">
        <v>-0.244679157788344</v>
      </c>
      <c r="Z26" s="16">
        <v>-0.04</v>
      </c>
      <c r="AA26" s="16">
        <v>-6.17471122508426</v>
      </c>
      <c r="AB26" s="16">
        <v>-1.85299466616122</v>
      </c>
      <c r="AC26" s="16">
        <v>-1.52784331733346</v>
      </c>
      <c r="AD26" s="16">
        <v>-1.23409590700064</v>
      </c>
      <c r="AE26" s="16">
        <v>-2.59995827497948</v>
      </c>
      <c r="AF26" s="16">
        <v>-2.01263808552675</v>
      </c>
    </row>
    <row r="27" s="1" customFormat="1" spans="1:32">
      <c r="A27" s="2"/>
      <c r="B27" s="13" t="s">
        <v>47</v>
      </c>
      <c r="C27" s="8"/>
      <c r="D27" s="14">
        <f t="shared" ref="D27:D32" si="22">SUM(K27:L27)</f>
        <v>-0.1</v>
      </c>
      <c r="E27" s="15">
        <v>1.41</v>
      </c>
      <c r="F27" s="15">
        <v>1.06853067136806</v>
      </c>
      <c r="G27" s="16">
        <v>1.24</v>
      </c>
      <c r="H27" s="16">
        <v>-5.3</v>
      </c>
      <c r="I27" s="17"/>
      <c r="J27" s="17"/>
      <c r="K27" s="15">
        <v>0.09</v>
      </c>
      <c r="L27" s="15">
        <v>-0.19</v>
      </c>
      <c r="M27" s="15">
        <v>0.3</v>
      </c>
      <c r="N27" s="16">
        <v>0.57</v>
      </c>
      <c r="O27" s="16">
        <v>0.57</v>
      </c>
      <c r="P27" s="16">
        <v>-0.04</v>
      </c>
      <c r="Q27" s="16">
        <v>0.363995914646152</v>
      </c>
      <c r="R27" s="16">
        <v>0.503894824760692</v>
      </c>
      <c r="S27" s="16">
        <v>0.37</v>
      </c>
      <c r="T27" s="16">
        <v>-0.18</v>
      </c>
      <c r="U27" s="16">
        <v>0.39</v>
      </c>
      <c r="V27" s="16">
        <v>0.43</v>
      </c>
      <c r="W27" s="16">
        <v>0.333</v>
      </c>
      <c r="X27" s="16">
        <v>0.078</v>
      </c>
      <c r="Y27" s="16">
        <v>-0.24</v>
      </c>
      <c r="Z27" s="16">
        <v>-0.04</v>
      </c>
      <c r="AA27" s="16">
        <v>-6.17471122508426</v>
      </c>
      <c r="AB27" s="16">
        <v>-1.85299466616122</v>
      </c>
      <c r="AC27" s="16"/>
      <c r="AD27" s="16"/>
      <c r="AE27" s="16"/>
      <c r="AF27" s="16"/>
    </row>
    <row r="28" s="1" customFormat="1" spans="1:32">
      <c r="A28" s="2"/>
      <c r="B28" s="13" t="s">
        <v>48</v>
      </c>
      <c r="C28" s="8"/>
      <c r="D28" s="14">
        <f t="shared" si="22"/>
        <v>-0.19</v>
      </c>
      <c r="E28" s="15">
        <v>2.94</v>
      </c>
      <c r="F28" s="15">
        <v>2.23532615655463</v>
      </c>
      <c r="G28" s="16">
        <v>2.55</v>
      </c>
      <c r="H28" s="16"/>
      <c r="I28" s="17"/>
      <c r="J28" s="17"/>
      <c r="K28" s="15">
        <v>0.19</v>
      </c>
      <c r="L28" s="15">
        <v>-0.38</v>
      </c>
      <c r="M28" s="15">
        <v>0.62</v>
      </c>
      <c r="N28" s="16">
        <v>1.19</v>
      </c>
      <c r="O28" s="16">
        <v>1.2</v>
      </c>
      <c r="P28" s="16">
        <v>-0.07</v>
      </c>
      <c r="Q28" s="16">
        <v>0.764995865256635</v>
      </c>
      <c r="R28" s="16">
        <v>1.05673726762882</v>
      </c>
      <c r="S28" s="16">
        <v>0.76</v>
      </c>
      <c r="T28" s="16">
        <v>-0.35</v>
      </c>
      <c r="U28" s="16">
        <v>0.81</v>
      </c>
      <c r="V28" s="16">
        <v>0.89</v>
      </c>
      <c r="W28" s="16">
        <v>0.685</v>
      </c>
      <c r="X28" s="16">
        <v>0.161</v>
      </c>
      <c r="Y28" s="17"/>
      <c r="Z28" s="17"/>
      <c r="AA28" s="17"/>
      <c r="AB28" s="17"/>
      <c r="AC28" s="17"/>
      <c r="AD28" s="17"/>
      <c r="AE28" s="17"/>
      <c r="AF28" s="17"/>
    </row>
    <row r="29" s="1" customFormat="1" spans="1:32">
      <c r="A29" s="2"/>
      <c r="B29" s="13" t="s">
        <v>49</v>
      </c>
      <c r="C29" s="8"/>
      <c r="D29" s="14">
        <f t="shared" si="22"/>
        <v>-0.2</v>
      </c>
      <c r="E29" s="15">
        <v>2.81</v>
      </c>
      <c r="F29" s="15">
        <v>2.13706134273611</v>
      </c>
      <c r="G29" s="16">
        <v>2.48</v>
      </c>
      <c r="H29" s="17"/>
      <c r="I29" s="17"/>
      <c r="J29" s="17"/>
      <c r="K29" s="15">
        <v>0.18</v>
      </c>
      <c r="L29" s="15">
        <v>-0.38</v>
      </c>
      <c r="M29" s="15">
        <v>0.6</v>
      </c>
      <c r="N29" s="16">
        <v>1.15</v>
      </c>
      <c r="O29" s="16">
        <v>1.14</v>
      </c>
      <c r="P29" s="16">
        <v>-0.07</v>
      </c>
      <c r="Q29" s="16">
        <v>0.727991829292305</v>
      </c>
      <c r="R29" s="16">
        <v>1.00778964952138</v>
      </c>
      <c r="S29" s="16">
        <v>0.73</v>
      </c>
      <c r="T29" s="16">
        <v>-0.35</v>
      </c>
      <c r="U29" s="16">
        <v>0.79</v>
      </c>
      <c r="V29" s="16">
        <v>0.87</v>
      </c>
      <c r="W29" s="16">
        <v>0.665</v>
      </c>
      <c r="X29" s="16">
        <v>0.157</v>
      </c>
      <c r="Y29" s="17"/>
      <c r="Z29" s="17"/>
      <c r="AA29" s="17"/>
      <c r="AB29" s="17"/>
      <c r="AC29" s="17"/>
      <c r="AD29" s="17"/>
      <c r="AE29" s="17"/>
      <c r="AF29" s="17"/>
    </row>
    <row r="30" spans="2:32">
      <c r="B30" s="13"/>
      <c r="C30" s="8"/>
      <c r="D30" s="9"/>
      <c r="E30" s="9"/>
      <c r="F30" s="9"/>
      <c r="G30" s="9"/>
      <c r="H30" s="9"/>
      <c r="I30" s="9"/>
      <c r="J30" s="32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2">
      <c r="B31" s="13" t="s">
        <v>50</v>
      </c>
      <c r="C31" s="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39"/>
      <c r="AB31" s="39"/>
      <c r="AC31" s="40"/>
      <c r="AD31" s="40"/>
      <c r="AE31" s="40"/>
      <c r="AF31" s="40"/>
    </row>
    <row r="32" spans="2:32">
      <c r="B32" s="19" t="s">
        <v>51</v>
      </c>
      <c r="C32" s="8"/>
      <c r="D32" s="9">
        <f>SUM(K32:L32)</f>
        <v>21412240</v>
      </c>
      <c r="E32" s="9">
        <f>SUM(M32:P32)</f>
        <v>-9657187</v>
      </c>
      <c r="F32" s="9">
        <f t="shared" ref="F32:F34" si="23">SUM(Q32:T32)</f>
        <v>-30137470</v>
      </c>
      <c r="G32" s="9">
        <f>SUM(U32:X32)</f>
        <v>8882775</v>
      </c>
      <c r="H32" s="9">
        <f>SUM(Y32:AB32)</f>
        <v>-28436867</v>
      </c>
      <c r="I32" s="9">
        <f t="shared" ref="I32:I34" si="24">SUM(AC32:AF32)</f>
        <v>9994461</v>
      </c>
      <c r="J32" s="9"/>
      <c r="K32" s="9">
        <v>23106426</v>
      </c>
      <c r="L32" s="9">
        <v>-1694186</v>
      </c>
      <c r="M32" s="9">
        <v>-7080675</v>
      </c>
      <c r="N32" s="9">
        <v>1728517</v>
      </c>
      <c r="O32" s="9">
        <v>-7208765</v>
      </c>
      <c r="P32" s="9">
        <v>2903736</v>
      </c>
      <c r="Q32" s="9">
        <v>-15473522</v>
      </c>
      <c r="R32" s="9">
        <v>-21210855</v>
      </c>
      <c r="S32" s="9">
        <v>59950</v>
      </c>
      <c r="T32" s="9">
        <v>6486957</v>
      </c>
      <c r="U32" s="9">
        <v>-7896898</v>
      </c>
      <c r="V32" s="9">
        <v>16604752</v>
      </c>
      <c r="W32" s="9">
        <v>11761823</v>
      </c>
      <c r="X32" s="9">
        <v>-11586902</v>
      </c>
      <c r="Y32" s="9">
        <v>-10117727</v>
      </c>
      <c r="Z32" s="9">
        <v>-11470675</v>
      </c>
      <c r="AA32" s="9">
        <v>-13967724</v>
      </c>
      <c r="AB32" s="9">
        <v>7119259</v>
      </c>
      <c r="AC32" s="9">
        <v>2690014</v>
      </c>
      <c r="AD32" s="9">
        <v>3469950</v>
      </c>
      <c r="AE32" s="9">
        <v>3018582</v>
      </c>
      <c r="AF32" s="9">
        <v>815915</v>
      </c>
    </row>
    <row r="33" spans="2:32">
      <c r="B33" s="7" t="s">
        <v>52</v>
      </c>
      <c r="C33" s="8"/>
      <c r="D33" s="9">
        <f>SUM(K33:L33)</f>
        <v>4522978</v>
      </c>
      <c r="E33" s="9">
        <f t="shared" ref="E32:E34" si="25">SUM(M33:P33)</f>
        <v>17427865</v>
      </c>
      <c r="F33" s="9">
        <f t="shared" si="23"/>
        <v>12763017</v>
      </c>
      <c r="G33" s="9">
        <f>SUM(U33:X33)</f>
        <v>7624349</v>
      </c>
      <c r="H33" s="9">
        <f>SUM(Y33:AB33)</f>
        <v>4655556</v>
      </c>
      <c r="I33" s="9">
        <f t="shared" si="24"/>
        <v>2415901</v>
      </c>
      <c r="J33" s="9"/>
      <c r="K33" s="9">
        <v>3118001</v>
      </c>
      <c r="L33" s="9">
        <v>1404977</v>
      </c>
      <c r="M33" s="9">
        <v>5568978</v>
      </c>
      <c r="N33" s="9">
        <v>4632797</v>
      </c>
      <c r="O33" s="9">
        <v>3929205</v>
      </c>
      <c r="P33" s="9">
        <v>3296885</v>
      </c>
      <c r="Q33" s="9">
        <v>4407094</v>
      </c>
      <c r="R33" s="9">
        <v>4268064</v>
      </c>
      <c r="S33" s="9">
        <v>2369374</v>
      </c>
      <c r="T33" s="9">
        <v>1718485</v>
      </c>
      <c r="U33" s="9">
        <v>3340795</v>
      </c>
      <c r="V33" s="9">
        <v>2508175</v>
      </c>
      <c r="W33" s="9">
        <v>1292348</v>
      </c>
      <c r="X33" s="9">
        <v>483031</v>
      </c>
      <c r="Y33" s="9">
        <v>1351839</v>
      </c>
      <c r="Z33" s="9">
        <v>1998015</v>
      </c>
      <c r="AA33" s="9">
        <v>974217</v>
      </c>
      <c r="AB33" s="9">
        <v>331485</v>
      </c>
      <c r="AC33" s="9">
        <v>759538</v>
      </c>
      <c r="AD33" s="9">
        <v>799621</v>
      </c>
      <c r="AE33" s="9">
        <v>446758</v>
      </c>
      <c r="AF33" s="9">
        <v>409984</v>
      </c>
    </row>
    <row r="34" ht="29" spans="2:32">
      <c r="B34" s="19" t="s">
        <v>53</v>
      </c>
      <c r="C34" s="8"/>
      <c r="D34" s="9">
        <f>SUM(K34:L34)</f>
        <v>-6990248</v>
      </c>
      <c r="E34" s="9">
        <f t="shared" si="25"/>
        <v>-15875681</v>
      </c>
      <c r="F34" s="9">
        <f t="shared" si="23"/>
        <v>-13273350</v>
      </c>
      <c r="G34" s="9">
        <f>SUM(U34:X34)</f>
        <v>-6088426</v>
      </c>
      <c r="H34" s="9">
        <f>SUM(Y34:AB34)</f>
        <v>-4601849</v>
      </c>
      <c r="I34" s="9">
        <f t="shared" si="24"/>
        <v>-2315536</v>
      </c>
      <c r="J34" s="9"/>
      <c r="K34" s="9">
        <v>-3205079</v>
      </c>
      <c r="L34" s="9">
        <v>-3785169</v>
      </c>
      <c r="M34" s="9">
        <v>-4745376</v>
      </c>
      <c r="N34" s="9">
        <v>-5002055</v>
      </c>
      <c r="O34" s="9">
        <v>-3031545</v>
      </c>
      <c r="P34" s="9">
        <v>-3096705</v>
      </c>
      <c r="Q34" s="9">
        <v>-7116687</v>
      </c>
      <c r="R34" s="9">
        <v>-3234475</v>
      </c>
      <c r="S34" s="9">
        <v>-1727399</v>
      </c>
      <c r="T34" s="9">
        <v>-1194789</v>
      </c>
      <c r="U34" s="9">
        <v>-2706872</v>
      </c>
      <c r="V34" s="9">
        <v>-1654449</v>
      </c>
      <c r="W34" s="9">
        <v>-1209269</v>
      </c>
      <c r="X34" s="9">
        <v>-517836</v>
      </c>
      <c r="Y34" s="9">
        <v>-1692537</v>
      </c>
      <c r="Z34" s="9">
        <v>-1704722</v>
      </c>
      <c r="AA34" s="9">
        <v>-728440</v>
      </c>
      <c r="AB34" s="9">
        <v>-476150</v>
      </c>
      <c r="AC34" s="9">
        <v>-917428</v>
      </c>
      <c r="AD34" s="9">
        <v>-623198</v>
      </c>
      <c r="AE34" s="9">
        <v>-403154</v>
      </c>
      <c r="AF34" s="9">
        <v>-371756</v>
      </c>
    </row>
    <row r="35" spans="2:32">
      <c r="B35" s="4" t="s">
        <v>54</v>
      </c>
      <c r="C35" s="8"/>
      <c r="D35" s="10">
        <f>SUM(K35:L35)</f>
        <v>18944970</v>
      </c>
      <c r="E35" s="10">
        <f>SUM(E32:E34)</f>
        <v>-8105003</v>
      </c>
      <c r="F35" s="10">
        <f t="shared" ref="E35:I35" si="26">SUM(F32:F34)</f>
        <v>-30647803</v>
      </c>
      <c r="G35" s="10">
        <f t="shared" si="26"/>
        <v>10418698</v>
      </c>
      <c r="H35" s="10">
        <f t="shared" si="26"/>
        <v>-28383160</v>
      </c>
      <c r="I35" s="10">
        <f t="shared" si="26"/>
        <v>10094826</v>
      </c>
      <c r="J35" s="10"/>
      <c r="K35" s="10">
        <f>SUM(K32:K34)</f>
        <v>23019348</v>
      </c>
      <c r="L35" s="10">
        <f>SUM(L32:L34)</f>
        <v>-4074378</v>
      </c>
      <c r="M35" s="10">
        <f t="shared" ref="M35:U35" si="27">SUM(M32:M34)</f>
        <v>-6257073</v>
      </c>
      <c r="N35" s="10">
        <f t="shared" si="27"/>
        <v>1359259</v>
      </c>
      <c r="O35" s="10">
        <f t="shared" si="27"/>
        <v>-6311105</v>
      </c>
      <c r="P35" s="10">
        <f t="shared" si="27"/>
        <v>3103916</v>
      </c>
      <c r="Q35" s="10">
        <f t="shared" si="27"/>
        <v>-18183115</v>
      </c>
      <c r="R35" s="10">
        <f t="shared" si="27"/>
        <v>-20177266</v>
      </c>
      <c r="S35" s="10">
        <f t="shared" si="27"/>
        <v>701925</v>
      </c>
      <c r="T35" s="10">
        <f t="shared" si="27"/>
        <v>7010653</v>
      </c>
      <c r="U35" s="10">
        <f t="shared" si="27"/>
        <v>-7262975</v>
      </c>
      <c r="V35" s="10">
        <f t="shared" ref="V35:AF35" si="28">SUM(V32:V34)</f>
        <v>17458478</v>
      </c>
      <c r="W35" s="10">
        <f t="shared" si="28"/>
        <v>11844902</v>
      </c>
      <c r="X35" s="10">
        <f t="shared" si="28"/>
        <v>-11621707</v>
      </c>
      <c r="Y35" s="10">
        <f t="shared" si="28"/>
        <v>-10458425</v>
      </c>
      <c r="Z35" s="10">
        <f t="shared" si="28"/>
        <v>-11177382</v>
      </c>
      <c r="AA35" s="10">
        <f t="shared" si="28"/>
        <v>-13721947</v>
      </c>
      <c r="AB35" s="10">
        <f t="shared" si="28"/>
        <v>6974594</v>
      </c>
      <c r="AC35" s="10">
        <f t="shared" si="28"/>
        <v>2532124</v>
      </c>
      <c r="AD35" s="10">
        <f t="shared" si="28"/>
        <v>3646373</v>
      </c>
      <c r="AE35" s="10">
        <f t="shared" si="28"/>
        <v>3062186</v>
      </c>
      <c r="AF35" s="10">
        <f t="shared" si="28"/>
        <v>854143</v>
      </c>
    </row>
    <row r="36" spans="2:32">
      <c r="B36" s="4"/>
      <c r="C36" s="8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2:32">
      <c r="B37" s="1" t="s">
        <v>55</v>
      </c>
      <c r="C37" s="8"/>
      <c r="D37" s="20">
        <f>SUM(D25,D35)</f>
        <v>3731061</v>
      </c>
      <c r="E37" s="20">
        <f t="shared" ref="D37:I37" si="29">SUM(E25,E35)</f>
        <v>217715406</v>
      </c>
      <c r="F37" s="20">
        <f t="shared" si="29"/>
        <v>242863477</v>
      </c>
      <c r="G37" s="20">
        <f t="shared" si="29"/>
        <v>280119030</v>
      </c>
      <c r="H37" s="20">
        <f t="shared" si="29"/>
        <v>-104946155</v>
      </c>
      <c r="I37" s="20">
        <f t="shared" si="29"/>
        <v>-99768940</v>
      </c>
      <c r="J37" s="20"/>
      <c r="K37" s="20">
        <f>SUM(K25,K35)</f>
        <v>37381684</v>
      </c>
      <c r="L37" s="20">
        <f>SUM(L25,L35)</f>
        <v>-33650623</v>
      </c>
      <c r="M37" s="20">
        <f t="shared" ref="M37:P37" si="30">SUM(M25,M35)</f>
        <v>41389669</v>
      </c>
      <c r="N37" s="20">
        <f t="shared" si="30"/>
        <v>93071643</v>
      </c>
      <c r="O37" s="20">
        <f t="shared" si="30"/>
        <v>85523745</v>
      </c>
      <c r="P37" s="20">
        <f t="shared" si="30"/>
        <v>-2269651</v>
      </c>
      <c r="Q37" s="20">
        <f t="shared" ref="Q37:AF37" si="31">SUM(Q25,Q35)</f>
        <v>40011984</v>
      </c>
      <c r="R37" s="20">
        <f t="shared" si="31"/>
        <v>59829178</v>
      </c>
      <c r="S37" s="20">
        <f t="shared" si="31"/>
        <v>57528774</v>
      </c>
      <c r="T37" s="20">
        <f t="shared" si="31"/>
        <v>-19365273</v>
      </c>
      <c r="U37" s="20">
        <f t="shared" si="31"/>
        <v>79708407</v>
      </c>
      <c r="V37" s="20">
        <f t="shared" si="31"/>
        <v>96628366</v>
      </c>
      <c r="W37" s="20">
        <f t="shared" si="31"/>
        <v>80397418</v>
      </c>
      <c r="X37" s="20">
        <f t="shared" si="31"/>
        <v>23384839</v>
      </c>
      <c r="Y37" s="20">
        <f t="shared" si="31"/>
        <v>-15425641</v>
      </c>
      <c r="Z37" s="20">
        <f t="shared" si="31"/>
        <v>-1623115</v>
      </c>
      <c r="AA37" s="20">
        <f t="shared" si="31"/>
        <v>-52979868</v>
      </c>
      <c r="AB37" s="20">
        <f t="shared" si="31"/>
        <v>-34917531</v>
      </c>
      <c r="AC37" s="20">
        <f t="shared" si="31"/>
        <v>-26982216</v>
      </c>
      <c r="AD37" s="20">
        <f t="shared" si="31"/>
        <v>-17305492</v>
      </c>
      <c r="AE37" s="20">
        <f t="shared" si="31"/>
        <v>-39163207</v>
      </c>
      <c r="AF37" s="20">
        <f t="shared" si="31"/>
        <v>-16318025</v>
      </c>
    </row>
    <row r="38" spans="2:32">
      <c r="B38" s="6"/>
      <c r="C38" s="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2:32">
      <c r="B39" s="6"/>
      <c r="C39" s="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</row>
    <row r="40" spans="2:32">
      <c r="B40" s="6"/>
      <c r="C40" s="8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2:32">
      <c r="B41" s="4" t="s">
        <v>56</v>
      </c>
      <c r="C41" s="8"/>
      <c r="D41" s="5" t="s">
        <v>7</v>
      </c>
      <c r="E41" s="5">
        <v>2021</v>
      </c>
      <c r="F41" s="5">
        <v>2020</v>
      </c>
      <c r="G41" s="5">
        <v>2019</v>
      </c>
      <c r="H41" s="5">
        <v>2018</v>
      </c>
      <c r="I41" s="5">
        <v>2017</v>
      </c>
      <c r="J41" s="22"/>
      <c r="K41" s="22">
        <v>44742</v>
      </c>
      <c r="L41" s="22">
        <v>44651</v>
      </c>
      <c r="M41" s="22">
        <v>44561</v>
      </c>
      <c r="N41" s="22">
        <v>44469</v>
      </c>
      <c r="O41" s="22">
        <v>44377</v>
      </c>
      <c r="P41" s="22">
        <v>44286</v>
      </c>
      <c r="Q41" s="22">
        <v>44196</v>
      </c>
      <c r="R41" s="22">
        <v>44104</v>
      </c>
      <c r="S41" s="22">
        <v>44012</v>
      </c>
      <c r="T41" s="22">
        <v>43921</v>
      </c>
      <c r="U41" s="22">
        <v>43830</v>
      </c>
      <c r="V41" s="22">
        <v>43738</v>
      </c>
      <c r="W41" s="22">
        <v>43646</v>
      </c>
      <c r="X41" s="22">
        <v>43555</v>
      </c>
      <c r="Y41" s="22">
        <v>43465</v>
      </c>
      <c r="Z41" s="22">
        <v>43373</v>
      </c>
      <c r="AA41" s="22">
        <v>43281</v>
      </c>
      <c r="AB41" s="22">
        <v>43190</v>
      </c>
      <c r="AC41" s="22">
        <v>43100</v>
      </c>
      <c r="AD41" s="22">
        <v>43008</v>
      </c>
      <c r="AE41" s="22">
        <v>42916</v>
      </c>
      <c r="AF41" s="22">
        <v>42825</v>
      </c>
    </row>
    <row r="42" spans="2:32">
      <c r="B42" s="4"/>
      <c r="C42" s="8"/>
      <c r="D42" s="22"/>
      <c r="E42" s="22"/>
      <c r="F42" s="22"/>
      <c r="G42" s="22"/>
      <c r="H42" s="5"/>
      <c r="I42" s="5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2:32">
      <c r="B43" s="6" t="s">
        <v>57</v>
      </c>
      <c r="C43" s="8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2:32">
      <c r="B44" s="24" t="s">
        <v>58</v>
      </c>
      <c r="C44" s="8"/>
      <c r="D44" s="9">
        <f>K44</f>
        <v>367164224</v>
      </c>
      <c r="E44" s="9">
        <f>M44</f>
        <v>208373759</v>
      </c>
      <c r="F44" s="9">
        <f>Q44</f>
        <v>227004137</v>
      </c>
      <c r="G44" s="9">
        <f>U44</f>
        <v>279945942</v>
      </c>
      <c r="H44" s="9">
        <f>Y44</f>
        <v>569059591</v>
      </c>
      <c r="I44" s="9">
        <f>AC44</f>
        <v>111996325</v>
      </c>
      <c r="J44" s="33"/>
      <c r="K44" s="9">
        <v>367164224</v>
      </c>
      <c r="L44" s="9">
        <v>112772965</v>
      </c>
      <c r="M44" s="9">
        <v>208373759</v>
      </c>
      <c r="N44" s="9">
        <v>293949109</v>
      </c>
      <c r="O44" s="9">
        <v>291733197</v>
      </c>
      <c r="P44" s="9">
        <v>182793981</v>
      </c>
      <c r="Q44" s="9">
        <v>227004137</v>
      </c>
      <c r="R44" s="9">
        <v>158156499</v>
      </c>
      <c r="S44" s="9">
        <v>378127199</v>
      </c>
      <c r="T44" s="9">
        <v>339273755</v>
      </c>
      <c r="U44" s="9">
        <v>279945942</v>
      </c>
      <c r="V44" s="9">
        <v>279825623</v>
      </c>
      <c r="W44" s="9">
        <v>291144952</v>
      </c>
      <c r="X44" s="9">
        <v>490172614</v>
      </c>
      <c r="Y44" s="9">
        <v>569059591</v>
      </c>
      <c r="Z44" s="9">
        <v>89193058</v>
      </c>
      <c r="AA44" s="9">
        <v>156818614</v>
      </c>
      <c r="AB44" s="9">
        <v>214148148</v>
      </c>
      <c r="AC44" s="9">
        <v>111996325</v>
      </c>
      <c r="AD44" s="9">
        <v>120747678</v>
      </c>
      <c r="AE44" s="9">
        <v>144744824</v>
      </c>
      <c r="AF44" s="9">
        <v>98530764</v>
      </c>
    </row>
    <row r="45" spans="2:32">
      <c r="B45" s="24" t="s">
        <v>59</v>
      </c>
      <c r="C45" s="8"/>
      <c r="D45" s="9">
        <f t="shared" ref="D45:D54" si="32">K45</f>
        <v>218120500</v>
      </c>
      <c r="E45" s="9">
        <f t="shared" ref="E44:E51" si="33">M45</f>
        <v>95635500</v>
      </c>
      <c r="F45" s="9">
        <f t="shared" ref="F45:F51" si="34">Q45</f>
        <v>130498000</v>
      </c>
      <c r="G45" s="9">
        <f t="shared" ref="G45:G51" si="35">U45</f>
        <v>174404554</v>
      </c>
      <c r="H45" s="9">
        <f t="shared" ref="H45:H51" si="36">Y45</f>
        <v>27452663</v>
      </c>
      <c r="I45" s="9">
        <f t="shared" ref="I45:I59" si="37">AC45</f>
        <v>0</v>
      </c>
      <c r="J45" s="33"/>
      <c r="K45" s="34">
        <v>218120500</v>
      </c>
      <c r="L45" s="34">
        <v>174575500</v>
      </c>
      <c r="M45" s="9">
        <v>95635500</v>
      </c>
      <c r="N45" s="9">
        <v>175105800</v>
      </c>
      <c r="O45" s="9">
        <v>129202000</v>
      </c>
      <c r="P45" s="9">
        <v>131426000</v>
      </c>
      <c r="Q45" s="9">
        <v>130498000</v>
      </c>
      <c r="R45" s="9">
        <v>239085155</v>
      </c>
      <c r="S45" s="9">
        <v>202036836</v>
      </c>
      <c r="T45" s="9">
        <v>121276429</v>
      </c>
      <c r="U45" s="9">
        <v>174404554</v>
      </c>
      <c r="V45" s="9">
        <v>141457618</v>
      </c>
      <c r="W45" s="9">
        <v>137493629</v>
      </c>
      <c r="X45" s="9">
        <v>134669636</v>
      </c>
      <c r="Y45" s="9">
        <v>27452663</v>
      </c>
      <c r="Z45" s="9">
        <v>68791862</v>
      </c>
      <c r="AA45" s="9">
        <v>99248868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</row>
    <row r="46" spans="2:32">
      <c r="B46" s="24" t="s">
        <v>60</v>
      </c>
      <c r="C46" s="8"/>
      <c r="D46" s="9">
        <f t="shared" si="32"/>
        <v>255748785</v>
      </c>
      <c r="E46" s="9">
        <f t="shared" si="33"/>
        <v>773678455</v>
      </c>
      <c r="F46" s="9">
        <f t="shared" si="34"/>
        <v>745608877</v>
      </c>
      <c r="G46" s="9">
        <f t="shared" si="35"/>
        <v>310439321</v>
      </c>
      <c r="H46" s="9">
        <f t="shared" si="36"/>
        <v>120241425</v>
      </c>
      <c r="I46" s="9">
        <f t="shared" si="37"/>
        <v>85187718</v>
      </c>
      <c r="J46" s="33"/>
      <c r="K46" s="34">
        <v>255748785</v>
      </c>
      <c r="L46" s="34">
        <v>550504866</v>
      </c>
      <c r="M46" s="9">
        <v>773678455</v>
      </c>
      <c r="N46" s="9">
        <v>1063580320</v>
      </c>
      <c r="O46" s="9">
        <v>781072664</v>
      </c>
      <c r="P46" s="9">
        <v>635375784</v>
      </c>
      <c r="Q46" s="9">
        <v>745608877</v>
      </c>
      <c r="R46" s="9">
        <v>903961667</v>
      </c>
      <c r="S46" s="9">
        <v>437993549</v>
      </c>
      <c r="T46" s="9">
        <v>264137582</v>
      </c>
      <c r="U46" s="9">
        <v>310439321</v>
      </c>
      <c r="V46" s="9">
        <v>497594090</v>
      </c>
      <c r="W46" s="9">
        <v>238780044</v>
      </c>
      <c r="X46" s="9">
        <v>69213580</v>
      </c>
      <c r="Y46" s="9">
        <v>120241425</v>
      </c>
      <c r="Z46" s="9">
        <v>325582123</v>
      </c>
      <c r="AA46" s="9">
        <v>150288830</v>
      </c>
      <c r="AB46" s="9">
        <v>32043052</v>
      </c>
      <c r="AC46" s="9">
        <v>85187718</v>
      </c>
      <c r="AD46" s="9">
        <v>150345608</v>
      </c>
      <c r="AE46" s="9">
        <v>35169186</v>
      </c>
      <c r="AF46" s="9">
        <v>35125581</v>
      </c>
    </row>
    <row r="47" spans="2:32">
      <c r="B47" s="24" t="s">
        <v>61</v>
      </c>
      <c r="C47" s="8"/>
      <c r="D47" s="9">
        <f t="shared" si="32"/>
        <v>189213375</v>
      </c>
      <c r="E47" s="9">
        <f t="shared" si="33"/>
        <v>223971197</v>
      </c>
      <c r="F47" s="9">
        <f t="shared" si="34"/>
        <v>168469077</v>
      </c>
      <c r="G47" s="9">
        <f t="shared" si="35"/>
        <v>221656071</v>
      </c>
      <c r="H47" s="9">
        <f t="shared" si="36"/>
        <v>179262714</v>
      </c>
      <c r="I47" s="9">
        <f t="shared" si="37"/>
        <v>104547200</v>
      </c>
      <c r="J47" s="33"/>
      <c r="K47" s="34">
        <v>189213375</v>
      </c>
      <c r="L47" s="34">
        <v>222547853</v>
      </c>
      <c r="M47" s="9">
        <v>223971197</v>
      </c>
      <c r="N47" s="9">
        <v>147512195</v>
      </c>
      <c r="O47" s="9">
        <v>178053372</v>
      </c>
      <c r="P47" s="9">
        <v>178251503</v>
      </c>
      <c r="Q47" s="9">
        <v>168469077</v>
      </c>
      <c r="R47" s="9">
        <v>176873341</v>
      </c>
      <c r="S47" s="9">
        <v>176788936</v>
      </c>
      <c r="T47" s="9">
        <v>196114011</v>
      </c>
      <c r="U47" s="9">
        <v>221656071</v>
      </c>
      <c r="V47" s="9">
        <v>279575103</v>
      </c>
      <c r="W47" s="9">
        <v>272581397</v>
      </c>
      <c r="X47" s="9">
        <v>205071000</v>
      </c>
      <c r="Y47" s="9">
        <v>179262714</v>
      </c>
      <c r="Z47" s="9">
        <v>179474917</v>
      </c>
      <c r="AA47" s="9">
        <v>172623814</v>
      </c>
      <c r="AB47" s="41">
        <v>163490600</v>
      </c>
      <c r="AC47" s="9">
        <v>104547200</v>
      </c>
      <c r="AD47" s="9">
        <v>106190400</v>
      </c>
      <c r="AE47" s="9">
        <v>108390400</v>
      </c>
      <c r="AF47" s="9">
        <v>0</v>
      </c>
    </row>
    <row r="48" spans="2:32">
      <c r="B48" s="24" t="s">
        <v>62</v>
      </c>
      <c r="C48" s="8"/>
      <c r="D48" s="9">
        <f t="shared" si="32"/>
        <v>2889538</v>
      </c>
      <c r="E48" s="9">
        <f t="shared" si="33"/>
        <v>0</v>
      </c>
      <c r="F48" s="9"/>
      <c r="G48" s="9"/>
      <c r="H48" s="9"/>
      <c r="I48" s="9"/>
      <c r="J48" s="33"/>
      <c r="K48" s="34">
        <v>2889538</v>
      </c>
      <c r="L48" s="34">
        <v>480000</v>
      </c>
      <c r="M48" s="9">
        <v>0</v>
      </c>
      <c r="N48" s="9">
        <v>0</v>
      </c>
      <c r="O48" s="9">
        <v>10525549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41"/>
      <c r="AC48" s="9"/>
      <c r="AD48" s="9"/>
      <c r="AE48" s="9"/>
      <c r="AF48" s="9"/>
    </row>
    <row r="49" spans="2:32">
      <c r="B49" s="24" t="s">
        <v>63</v>
      </c>
      <c r="C49" s="8"/>
      <c r="D49" s="9">
        <f t="shared" si="32"/>
        <v>267053157</v>
      </c>
      <c r="E49" s="9">
        <f t="shared" si="33"/>
        <v>268557176</v>
      </c>
      <c r="F49" s="9">
        <f t="shared" si="34"/>
        <v>101320063</v>
      </c>
      <c r="G49" s="9">
        <f t="shared" si="35"/>
        <v>115228700</v>
      </c>
      <c r="H49" s="9">
        <f t="shared" si="36"/>
        <v>54424845</v>
      </c>
      <c r="I49" s="9">
        <f t="shared" si="37"/>
        <v>10382112</v>
      </c>
      <c r="J49" s="33"/>
      <c r="K49" s="34">
        <v>267053157</v>
      </c>
      <c r="L49" s="34">
        <v>171925483</v>
      </c>
      <c r="M49" s="9">
        <v>268557176</v>
      </c>
      <c r="N49" s="9">
        <v>63806419</v>
      </c>
      <c r="O49" s="9">
        <v>63413253</v>
      </c>
      <c r="P49" s="9">
        <v>42574776</v>
      </c>
      <c r="Q49" s="9">
        <v>101320063</v>
      </c>
      <c r="R49" s="9">
        <v>38713432</v>
      </c>
      <c r="S49" s="9">
        <v>53941334</v>
      </c>
      <c r="T49" s="9">
        <v>59624667</v>
      </c>
      <c r="U49" s="9">
        <v>115228700</v>
      </c>
      <c r="V49" s="9">
        <v>62179177</v>
      </c>
      <c r="W49" s="9">
        <v>119623616</v>
      </c>
      <c r="X49" s="9">
        <v>81462030</v>
      </c>
      <c r="Y49" s="9">
        <v>54424845</v>
      </c>
      <c r="Z49" s="9">
        <v>30535797</v>
      </c>
      <c r="AA49" s="9">
        <v>43871158</v>
      </c>
      <c r="AB49" s="41">
        <v>31724339</v>
      </c>
      <c r="AC49" s="9">
        <v>10382112</v>
      </c>
      <c r="AD49" s="9">
        <v>8804859</v>
      </c>
      <c r="AE49" s="9">
        <v>17080867</v>
      </c>
      <c r="AF49" s="9">
        <v>20681819</v>
      </c>
    </row>
    <row r="50" spans="2:32">
      <c r="B50" s="24" t="s">
        <v>64</v>
      </c>
      <c r="C50" s="8"/>
      <c r="D50" s="9">
        <f t="shared" si="32"/>
        <v>471976698</v>
      </c>
      <c r="E50" s="9">
        <f t="shared" si="33"/>
        <v>269637042</v>
      </c>
      <c r="F50" s="9">
        <f t="shared" si="34"/>
        <v>142166179</v>
      </c>
      <c r="G50" s="9">
        <f t="shared" si="35"/>
        <v>178633299</v>
      </c>
      <c r="H50" s="9">
        <f t="shared" si="36"/>
        <v>142382205</v>
      </c>
      <c r="I50" s="9">
        <f t="shared" si="37"/>
        <v>88225965</v>
      </c>
      <c r="J50" s="33"/>
      <c r="K50" s="34">
        <v>471976698</v>
      </c>
      <c r="L50" s="34">
        <v>345883765</v>
      </c>
      <c r="M50" s="9">
        <v>269637042</v>
      </c>
      <c r="N50" s="9">
        <v>304363682</v>
      </c>
      <c r="O50" s="9">
        <v>211614066</v>
      </c>
      <c r="P50" s="9">
        <v>173086301</v>
      </c>
      <c r="Q50" s="9">
        <v>142166179</v>
      </c>
      <c r="R50" s="9">
        <v>143755773</v>
      </c>
      <c r="S50" s="9">
        <v>160754011</v>
      </c>
      <c r="T50" s="9">
        <v>186488402</v>
      </c>
      <c r="U50" s="9">
        <v>178633299</v>
      </c>
      <c r="V50" s="9">
        <v>232005827</v>
      </c>
      <c r="W50" s="9">
        <v>205904210</v>
      </c>
      <c r="X50" s="9">
        <v>153094732</v>
      </c>
      <c r="Y50" s="9">
        <v>142382205</v>
      </c>
      <c r="Z50" s="9">
        <v>131795922</v>
      </c>
      <c r="AA50" s="9">
        <v>135748148</v>
      </c>
      <c r="AB50" s="41">
        <v>84596582</v>
      </c>
      <c r="AC50" s="9">
        <v>88225965</v>
      </c>
      <c r="AD50" s="9">
        <v>99280808</v>
      </c>
      <c r="AE50" s="9">
        <v>97683405</v>
      </c>
      <c r="AF50" s="9">
        <v>75343854</v>
      </c>
    </row>
    <row r="51" spans="2:32">
      <c r="B51" s="24" t="s">
        <v>65</v>
      </c>
      <c r="C51" s="8"/>
      <c r="D51" s="9">
        <f t="shared" si="32"/>
        <v>131613097</v>
      </c>
      <c r="E51" s="9">
        <f t="shared" si="33"/>
        <v>56061263</v>
      </c>
      <c r="F51" s="9">
        <f t="shared" si="34"/>
        <v>32832088</v>
      </c>
      <c r="G51" s="9">
        <f t="shared" si="35"/>
        <v>30982131</v>
      </c>
      <c r="H51" s="9">
        <f t="shared" si="36"/>
        <v>26919954</v>
      </c>
      <c r="I51" s="9">
        <f>AC51-2000</f>
        <v>7347583</v>
      </c>
      <c r="J51" s="33"/>
      <c r="K51" s="34">
        <v>131613097</v>
      </c>
      <c r="L51" s="34">
        <v>103305366</v>
      </c>
      <c r="M51" s="9">
        <v>56061263</v>
      </c>
      <c r="N51" s="9">
        <v>52482982</v>
      </c>
      <c r="O51" s="9">
        <v>57000475</v>
      </c>
      <c r="P51" s="9">
        <v>74022879</v>
      </c>
      <c r="Q51" s="9">
        <v>32832088</v>
      </c>
      <c r="R51" s="9">
        <v>33519316</v>
      </c>
      <c r="S51" s="9">
        <v>25771874</v>
      </c>
      <c r="T51" s="9">
        <v>30751263</v>
      </c>
      <c r="U51" s="9">
        <v>30982131</v>
      </c>
      <c r="V51" s="9">
        <v>34426620</v>
      </c>
      <c r="W51" s="9">
        <v>36770756</v>
      </c>
      <c r="X51" s="9">
        <v>46336261</v>
      </c>
      <c r="Y51" s="9">
        <v>26919954</v>
      </c>
      <c r="Z51" s="9">
        <v>46626404</v>
      </c>
      <c r="AA51" s="9">
        <v>20678310</v>
      </c>
      <c r="AB51" s="41">
        <v>13997509</v>
      </c>
      <c r="AC51" s="9">
        <v>7349583</v>
      </c>
      <c r="AD51" s="9">
        <v>17349443</v>
      </c>
      <c r="AE51" s="9">
        <v>18299846</v>
      </c>
      <c r="AF51" s="9">
        <v>21234722</v>
      </c>
    </row>
    <row r="52" spans="2:32">
      <c r="B52" s="25" t="s">
        <v>66</v>
      </c>
      <c r="C52" s="8"/>
      <c r="D52" s="10">
        <f t="shared" si="32"/>
        <v>1903779374</v>
      </c>
      <c r="E52" s="20">
        <f>SUM(E44:E51)</f>
        <v>1895914392</v>
      </c>
      <c r="F52" s="20">
        <f>SUM(F44:F51)</f>
        <v>1547898421</v>
      </c>
      <c r="G52" s="20">
        <f>SUM(G44:G51)</f>
        <v>1311290018</v>
      </c>
      <c r="H52" s="20">
        <f>SUM(H44:H51)</f>
        <v>1119743397</v>
      </c>
      <c r="I52" s="20">
        <f>SUM(I44:I51)</f>
        <v>407686903</v>
      </c>
      <c r="J52" s="33"/>
      <c r="K52" s="35">
        <f>SUM(K44:K51)</f>
        <v>1903779374</v>
      </c>
      <c r="L52" s="35">
        <f>SUM(L44:L51)</f>
        <v>1681995798</v>
      </c>
      <c r="M52" s="20">
        <f t="shared" ref="M52:P52" si="38">SUM(M44:M51)</f>
        <v>1895914392</v>
      </c>
      <c r="N52" s="20">
        <f t="shared" si="38"/>
        <v>2100800507</v>
      </c>
      <c r="O52" s="20">
        <f t="shared" si="38"/>
        <v>1722614576</v>
      </c>
      <c r="P52" s="20">
        <f t="shared" si="38"/>
        <v>1417531224</v>
      </c>
      <c r="Q52" s="20">
        <f t="shared" ref="Q52:AA52" si="39">SUM(Q44:Q51)</f>
        <v>1547898421</v>
      </c>
      <c r="R52" s="20">
        <f t="shared" si="39"/>
        <v>1694065183</v>
      </c>
      <c r="S52" s="20">
        <f t="shared" si="39"/>
        <v>1435413739</v>
      </c>
      <c r="T52" s="20">
        <f t="shared" si="39"/>
        <v>1197666109</v>
      </c>
      <c r="U52" s="20">
        <f t="shared" si="39"/>
        <v>1311290018</v>
      </c>
      <c r="V52" s="20">
        <f t="shared" si="39"/>
        <v>1527064058</v>
      </c>
      <c r="W52" s="20">
        <f t="shared" si="39"/>
        <v>1302298604</v>
      </c>
      <c r="X52" s="20">
        <f t="shared" si="39"/>
        <v>1180019853</v>
      </c>
      <c r="Y52" s="20">
        <f t="shared" si="39"/>
        <v>1119743397</v>
      </c>
      <c r="Z52" s="20">
        <f t="shared" si="39"/>
        <v>872000083</v>
      </c>
      <c r="AA52" s="20">
        <f t="shared" si="39"/>
        <v>779277742</v>
      </c>
      <c r="AB52" s="42">
        <f t="shared" ref="AB52:AF52" si="40">SUM(AB44:AB51)</f>
        <v>540000230</v>
      </c>
      <c r="AC52" s="20">
        <f t="shared" si="40"/>
        <v>407688903</v>
      </c>
      <c r="AD52" s="20">
        <f t="shared" si="40"/>
        <v>502718796</v>
      </c>
      <c r="AE52" s="20">
        <f t="shared" si="40"/>
        <v>421368528</v>
      </c>
      <c r="AF52" s="20">
        <f t="shared" si="40"/>
        <v>250916740</v>
      </c>
    </row>
    <row r="53" spans="2:32">
      <c r="B53" s="24" t="s">
        <v>67</v>
      </c>
      <c r="C53" s="8"/>
      <c r="D53" s="9">
        <f t="shared" si="32"/>
        <v>20000000</v>
      </c>
      <c r="E53" s="9">
        <f t="shared" ref="E53:E59" si="41">M53</f>
        <v>35939250</v>
      </c>
      <c r="F53" s="9"/>
      <c r="G53" s="9"/>
      <c r="H53" s="9"/>
      <c r="I53" s="9"/>
      <c r="J53" s="33"/>
      <c r="K53" s="34">
        <v>20000000</v>
      </c>
      <c r="L53" s="34">
        <v>51741000</v>
      </c>
      <c r="M53" s="9">
        <v>35939250</v>
      </c>
      <c r="N53" s="9">
        <v>20000000</v>
      </c>
      <c r="O53" s="9">
        <v>20000000</v>
      </c>
      <c r="P53" s="9">
        <v>70000000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2:32">
      <c r="B54" s="24" t="s">
        <v>68</v>
      </c>
      <c r="C54" s="8"/>
      <c r="D54" s="9">
        <f t="shared" si="32"/>
        <v>0</v>
      </c>
      <c r="E54" s="9">
        <f t="shared" si="41"/>
        <v>0</v>
      </c>
      <c r="F54" s="9">
        <f t="shared" ref="F54:F59" si="42">Q54</f>
        <v>0</v>
      </c>
      <c r="G54" s="9">
        <f>U54</f>
        <v>0</v>
      </c>
      <c r="H54" s="9">
        <f>Y54</f>
        <v>0</v>
      </c>
      <c r="I54" s="9">
        <f t="shared" si="37"/>
        <v>65342000</v>
      </c>
      <c r="J54" s="33"/>
      <c r="K54" s="34"/>
      <c r="L54" s="34">
        <v>0</v>
      </c>
      <c r="M54" s="9">
        <v>0</v>
      </c>
      <c r="N54" s="9">
        <v>0</v>
      </c>
      <c r="O54" s="9"/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65342000</v>
      </c>
      <c r="AD54" s="9">
        <v>0</v>
      </c>
      <c r="AE54" s="9">
        <v>0</v>
      </c>
      <c r="AF54" s="9">
        <v>110388800</v>
      </c>
    </row>
    <row r="55" spans="2:32">
      <c r="B55" s="24" t="s">
        <v>69</v>
      </c>
      <c r="C55" s="8"/>
      <c r="D55" s="9">
        <f t="shared" ref="D54:D61" si="43">K55</f>
        <v>413954582</v>
      </c>
      <c r="E55" s="9">
        <f t="shared" si="41"/>
        <v>397215911</v>
      </c>
      <c r="F55" s="9">
        <f t="shared" si="42"/>
        <v>199045061</v>
      </c>
      <c r="G55" s="9">
        <f t="shared" ref="G55:G59" si="44">U55</f>
        <v>150891344</v>
      </c>
      <c r="H55" s="9">
        <f t="shared" ref="H55:H59" si="45">Y55</f>
        <v>40985174</v>
      </c>
      <c r="I55" s="9">
        <f t="shared" si="37"/>
        <v>28696602</v>
      </c>
      <c r="J55" s="33"/>
      <c r="K55" s="34">
        <v>413954582</v>
      </c>
      <c r="L55" s="34">
        <v>413418358</v>
      </c>
      <c r="M55" s="9">
        <v>397215911</v>
      </c>
      <c r="N55" s="9">
        <v>366446253</v>
      </c>
      <c r="O55" s="9">
        <v>306813876</v>
      </c>
      <c r="P55" s="9">
        <v>258115017</v>
      </c>
      <c r="Q55" s="9">
        <v>199045061</v>
      </c>
      <c r="R55" s="9">
        <v>174140242</v>
      </c>
      <c r="S55" s="9">
        <v>161417580</v>
      </c>
      <c r="T55" s="9">
        <v>152265195</v>
      </c>
      <c r="U55" s="9">
        <v>150891344</v>
      </c>
      <c r="V55" s="9">
        <v>118318214</v>
      </c>
      <c r="W55" s="9">
        <v>87549117</v>
      </c>
      <c r="X55" s="9">
        <v>59845866</v>
      </c>
      <c r="Y55" s="9">
        <v>40985174</v>
      </c>
      <c r="Z55" s="9">
        <v>39288745</v>
      </c>
      <c r="AA55" s="9">
        <v>32752881</v>
      </c>
      <c r="AB55" s="9">
        <v>30537852</v>
      </c>
      <c r="AC55" s="9">
        <v>28696602</v>
      </c>
      <c r="AD55" s="9">
        <v>23211953</v>
      </c>
      <c r="AE55" s="9">
        <v>19946611</v>
      </c>
      <c r="AF55" s="9">
        <v>15574625</v>
      </c>
    </row>
    <row r="56" spans="2:32">
      <c r="B56" s="24" t="s">
        <v>70</v>
      </c>
      <c r="C56" s="8"/>
      <c r="D56" s="9">
        <f t="shared" si="43"/>
        <v>2812960</v>
      </c>
      <c r="E56" s="9">
        <f t="shared" si="41"/>
        <v>3668189</v>
      </c>
      <c r="F56" s="9">
        <f t="shared" si="42"/>
        <v>5607101</v>
      </c>
      <c r="G56" s="9">
        <f t="shared" si="44"/>
        <v>7779749</v>
      </c>
      <c r="H56" s="9">
        <f t="shared" si="45"/>
        <v>7717754</v>
      </c>
      <c r="I56" s="9">
        <f t="shared" si="37"/>
        <v>1277467</v>
      </c>
      <c r="J56" s="33"/>
      <c r="K56" s="34">
        <v>2812960</v>
      </c>
      <c r="L56" s="34">
        <v>3197885</v>
      </c>
      <c r="M56" s="9">
        <v>3668189</v>
      </c>
      <c r="N56" s="9">
        <v>4173937</v>
      </c>
      <c r="O56" s="9">
        <v>4632587</v>
      </c>
      <c r="P56" s="9">
        <v>5158432</v>
      </c>
      <c r="Q56" s="9">
        <v>5607101</v>
      </c>
      <c r="R56" s="9">
        <v>6263104</v>
      </c>
      <c r="S56" s="9">
        <v>6857864</v>
      </c>
      <c r="T56" s="9">
        <v>7366189</v>
      </c>
      <c r="U56" s="9">
        <v>7779749</v>
      </c>
      <c r="V56" s="9">
        <v>8212859</v>
      </c>
      <c r="W56" s="9">
        <v>8506343</v>
      </c>
      <c r="X56" s="9">
        <v>9016984</v>
      </c>
      <c r="Y56" s="9">
        <v>7717754</v>
      </c>
      <c r="Z56" s="9">
        <v>8337816</v>
      </c>
      <c r="AA56" s="9">
        <v>8635391</v>
      </c>
      <c r="AB56" s="9">
        <v>8819331</v>
      </c>
      <c r="AC56" s="9">
        <v>1277467</v>
      </c>
      <c r="AD56" s="9">
        <v>1451667</v>
      </c>
      <c r="AE56" s="9">
        <v>1625867</v>
      </c>
      <c r="AF56" s="9">
        <v>1800067</v>
      </c>
    </row>
    <row r="57" spans="2:32">
      <c r="B57" s="24" t="s">
        <v>71</v>
      </c>
      <c r="C57" s="8"/>
      <c r="D57" s="9">
        <f t="shared" si="43"/>
        <v>90496335</v>
      </c>
      <c r="E57" s="9">
        <f t="shared" si="41"/>
        <v>94201263</v>
      </c>
      <c r="F57" s="9">
        <f t="shared" si="42"/>
        <v>48835120</v>
      </c>
      <c r="G57" s="9">
        <f t="shared" si="44"/>
        <v>34355936</v>
      </c>
      <c r="H57" s="9">
        <v>0</v>
      </c>
      <c r="I57" s="9">
        <v>0</v>
      </c>
      <c r="J57" s="33"/>
      <c r="K57" s="34">
        <v>90496335</v>
      </c>
      <c r="L57" s="34">
        <v>92617121</v>
      </c>
      <c r="M57" s="9">
        <v>94201263</v>
      </c>
      <c r="N57" s="9">
        <v>97087733</v>
      </c>
      <c r="O57" s="9">
        <v>99294003</v>
      </c>
      <c r="P57" s="9">
        <v>103448824</v>
      </c>
      <c r="Q57" s="9">
        <v>48835120</v>
      </c>
      <c r="R57" s="9">
        <v>33834514</v>
      </c>
      <c r="S57" s="9">
        <v>34008321</v>
      </c>
      <c r="T57" s="9">
        <v>34182129</v>
      </c>
      <c r="U57" s="9">
        <v>34355936</v>
      </c>
      <c r="V57" s="9">
        <v>34529744</v>
      </c>
      <c r="W57" s="9">
        <v>34703551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</row>
    <row r="58" spans="2:32">
      <c r="B58" s="24" t="s">
        <v>72</v>
      </c>
      <c r="C58" s="8"/>
      <c r="D58" s="9">
        <f t="shared" si="43"/>
        <v>10773996</v>
      </c>
      <c r="E58" s="9">
        <f t="shared" si="41"/>
        <v>11907344</v>
      </c>
      <c r="F58" s="9">
        <f t="shared" si="42"/>
        <v>14593376</v>
      </c>
      <c r="G58" s="9">
        <v>0</v>
      </c>
      <c r="H58" s="9">
        <v>0</v>
      </c>
      <c r="I58" s="9">
        <v>0</v>
      </c>
      <c r="J58" s="33"/>
      <c r="K58" s="34">
        <v>10773996</v>
      </c>
      <c r="L58" s="34">
        <v>12542331</v>
      </c>
      <c r="M58" s="9">
        <v>11907344</v>
      </c>
      <c r="N58" s="9">
        <v>12615297</v>
      </c>
      <c r="O58" s="9">
        <v>15919188</v>
      </c>
      <c r="P58" s="9">
        <v>13287411</v>
      </c>
      <c r="Q58" s="9">
        <v>14593376</v>
      </c>
      <c r="R58" s="9">
        <v>17261016</v>
      </c>
      <c r="S58" s="9">
        <v>5771569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</row>
    <row r="59" spans="2:32">
      <c r="B59" s="24" t="s">
        <v>73</v>
      </c>
      <c r="C59" s="8"/>
      <c r="D59" s="9">
        <f t="shared" si="43"/>
        <v>11516028</v>
      </c>
      <c r="E59" s="9">
        <f t="shared" si="41"/>
        <v>2367064</v>
      </c>
      <c r="F59" s="9">
        <f t="shared" si="42"/>
        <v>30830304</v>
      </c>
      <c r="G59" s="9">
        <f t="shared" si="44"/>
        <v>6522561</v>
      </c>
      <c r="H59" s="9">
        <f t="shared" si="45"/>
        <v>16805474</v>
      </c>
      <c r="I59" s="9">
        <f t="shared" si="37"/>
        <v>626605</v>
      </c>
      <c r="J59" s="33"/>
      <c r="K59" s="34">
        <v>11516028</v>
      </c>
      <c r="L59" s="34">
        <v>4024423</v>
      </c>
      <c r="M59" s="9">
        <v>2367064</v>
      </c>
      <c r="N59" s="9">
        <v>2282018</v>
      </c>
      <c r="O59" s="9">
        <v>1720864</v>
      </c>
      <c r="P59" s="9">
        <v>3256884</v>
      </c>
      <c r="Q59" s="9">
        <v>30830304</v>
      </c>
      <c r="R59" s="9">
        <v>44856465</v>
      </c>
      <c r="S59" s="9">
        <v>44390771</v>
      </c>
      <c r="T59" s="9">
        <v>5885425</v>
      </c>
      <c r="U59" s="9">
        <v>6522561</v>
      </c>
      <c r="V59" s="9">
        <v>4873209</v>
      </c>
      <c r="W59" s="9">
        <v>4725798</v>
      </c>
      <c r="X59" s="9">
        <v>14708292</v>
      </c>
      <c r="Y59" s="9">
        <v>16805474</v>
      </c>
      <c r="Z59" s="9">
        <v>15338379</v>
      </c>
      <c r="AA59" s="9">
        <v>2556911</v>
      </c>
      <c r="AB59" s="9">
        <v>630688</v>
      </c>
      <c r="AC59" s="9">
        <v>626605</v>
      </c>
      <c r="AD59" s="9">
        <v>584938</v>
      </c>
      <c r="AE59" s="9">
        <v>1480881</v>
      </c>
      <c r="AF59" s="9">
        <v>746054</v>
      </c>
    </row>
    <row r="60" spans="2:32">
      <c r="B60" s="26" t="s">
        <v>74</v>
      </c>
      <c r="C60" s="8"/>
      <c r="D60" s="10">
        <f t="shared" si="43"/>
        <v>549553901</v>
      </c>
      <c r="E60" s="10">
        <f t="shared" ref="E60:I60" si="46">SUM(E53:E59)</f>
        <v>545299021</v>
      </c>
      <c r="F60" s="10">
        <f t="shared" si="46"/>
        <v>298910962</v>
      </c>
      <c r="G60" s="10">
        <f t="shared" si="46"/>
        <v>199549590</v>
      </c>
      <c r="H60" s="10">
        <f t="shared" si="46"/>
        <v>65508402</v>
      </c>
      <c r="I60" s="10">
        <f t="shared" si="46"/>
        <v>95942674</v>
      </c>
      <c r="J60" s="33"/>
      <c r="K60" s="10">
        <f>SUM(K53:K59)</f>
        <v>549553901</v>
      </c>
      <c r="L60" s="10">
        <f>SUM(L53:L59)</f>
        <v>577541118</v>
      </c>
      <c r="M60" s="10">
        <f>SUM(M53:M59)</f>
        <v>545299021</v>
      </c>
      <c r="N60" s="10">
        <f t="shared" ref="N60:P60" si="47">SUM(N53:N59)</f>
        <v>502605238</v>
      </c>
      <c r="O60" s="10">
        <f t="shared" si="47"/>
        <v>448380518</v>
      </c>
      <c r="P60" s="10">
        <f t="shared" si="47"/>
        <v>453266568</v>
      </c>
      <c r="Q60" s="10">
        <f t="shared" ref="Q60" si="48">SUM(Q54:Q59)</f>
        <v>298910962</v>
      </c>
      <c r="R60" s="10">
        <f t="shared" ref="R60" si="49">SUM(R54:R59)</f>
        <v>276355341</v>
      </c>
      <c r="S60" s="10">
        <f t="shared" ref="S60:W60" si="50">SUM(S54:S59)</f>
        <v>252446105</v>
      </c>
      <c r="T60" s="10">
        <f t="shared" si="50"/>
        <v>199698938</v>
      </c>
      <c r="U60" s="10">
        <f t="shared" si="50"/>
        <v>199549590</v>
      </c>
      <c r="V60" s="10">
        <f t="shared" si="50"/>
        <v>165934026</v>
      </c>
      <c r="W60" s="10">
        <f t="shared" si="50"/>
        <v>135484809</v>
      </c>
      <c r="X60" s="10">
        <f t="shared" ref="X60:AF60" si="51">SUM(X54:X59)</f>
        <v>83571142</v>
      </c>
      <c r="Y60" s="10">
        <f t="shared" si="51"/>
        <v>65508402</v>
      </c>
      <c r="Z60" s="10">
        <f t="shared" si="51"/>
        <v>62964940</v>
      </c>
      <c r="AA60" s="10">
        <f t="shared" si="51"/>
        <v>43945183</v>
      </c>
      <c r="AB60" s="10">
        <f t="shared" si="51"/>
        <v>39987871</v>
      </c>
      <c r="AC60" s="10">
        <f t="shared" si="51"/>
        <v>95942674</v>
      </c>
      <c r="AD60" s="10">
        <f t="shared" si="51"/>
        <v>25248558</v>
      </c>
      <c r="AE60" s="10">
        <f t="shared" si="51"/>
        <v>23053359</v>
      </c>
      <c r="AF60" s="10">
        <f t="shared" si="51"/>
        <v>128509546</v>
      </c>
    </row>
    <row r="61" spans="2:32">
      <c r="B61" s="25" t="s">
        <v>75</v>
      </c>
      <c r="C61" s="8"/>
      <c r="D61" s="10">
        <f t="shared" si="43"/>
        <v>2453333275</v>
      </c>
      <c r="E61" s="20">
        <f>E60+E52</f>
        <v>2441213413</v>
      </c>
      <c r="F61" s="20">
        <f>F60+F52</f>
        <v>1846809383</v>
      </c>
      <c r="G61" s="20">
        <f>G60+G52</f>
        <v>1510839608</v>
      </c>
      <c r="H61" s="20">
        <f>H60+H52</f>
        <v>1185251799</v>
      </c>
      <c r="I61" s="20">
        <f>I60+I52</f>
        <v>503629577</v>
      </c>
      <c r="J61" s="33"/>
      <c r="K61" s="20">
        <f>K60+K52</f>
        <v>2453333275</v>
      </c>
      <c r="L61" s="20">
        <f>L60+L52</f>
        <v>2259536916</v>
      </c>
      <c r="M61" s="20">
        <f t="shared" ref="M61:P61" si="52">M60+M52</f>
        <v>2441213413</v>
      </c>
      <c r="N61" s="20">
        <f t="shared" si="52"/>
        <v>2603405745</v>
      </c>
      <c r="O61" s="20">
        <f t="shared" si="52"/>
        <v>2170995094</v>
      </c>
      <c r="P61" s="20">
        <f t="shared" si="52"/>
        <v>1870797792</v>
      </c>
      <c r="Q61" s="20">
        <f t="shared" ref="Q61" si="53">Q60+Q52</f>
        <v>1846809383</v>
      </c>
      <c r="R61" s="20">
        <f t="shared" ref="R61" si="54">R60+R52</f>
        <v>1970420524</v>
      </c>
      <c r="S61" s="20">
        <f t="shared" ref="S61:W61" si="55">S60+S52</f>
        <v>1687859844</v>
      </c>
      <c r="T61" s="20">
        <f t="shared" si="55"/>
        <v>1397365047</v>
      </c>
      <c r="U61" s="20">
        <f t="shared" si="55"/>
        <v>1510839608</v>
      </c>
      <c r="V61" s="20">
        <f t="shared" si="55"/>
        <v>1692998084</v>
      </c>
      <c r="W61" s="20">
        <f t="shared" si="55"/>
        <v>1437783413</v>
      </c>
      <c r="X61" s="20">
        <f t="shared" ref="X61:AF61" si="56">X60+X52</f>
        <v>1263590995</v>
      </c>
      <c r="Y61" s="20">
        <f t="shared" si="56"/>
        <v>1185251799</v>
      </c>
      <c r="Z61" s="20">
        <f t="shared" si="56"/>
        <v>934965023</v>
      </c>
      <c r="AA61" s="20">
        <f t="shared" si="56"/>
        <v>823222925</v>
      </c>
      <c r="AB61" s="20">
        <f t="shared" si="56"/>
        <v>579988101</v>
      </c>
      <c r="AC61" s="20">
        <f t="shared" si="56"/>
        <v>503631577</v>
      </c>
      <c r="AD61" s="20">
        <f t="shared" si="56"/>
        <v>527967354</v>
      </c>
      <c r="AE61" s="20">
        <f t="shared" si="56"/>
        <v>444421887</v>
      </c>
      <c r="AF61" s="20">
        <f t="shared" si="56"/>
        <v>379426286</v>
      </c>
    </row>
    <row r="62" spans="2:32">
      <c r="B62" s="27"/>
      <c r="C62" s="8"/>
      <c r="D62" s="18"/>
      <c r="E62" s="18"/>
      <c r="F62" s="18"/>
      <c r="G62" s="18"/>
      <c r="H62" s="18"/>
      <c r="I62" s="18"/>
      <c r="J62" s="33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2:32">
      <c r="B63" s="1" t="s">
        <v>76</v>
      </c>
      <c r="C63" s="8"/>
      <c r="D63" s="18"/>
      <c r="E63" s="18"/>
      <c r="F63" s="18"/>
      <c r="G63" s="18"/>
      <c r="H63" s="18"/>
      <c r="I63" s="18"/>
      <c r="J63" s="33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2:32">
      <c r="B64" s="24" t="s">
        <v>77</v>
      </c>
      <c r="C64" s="8"/>
      <c r="D64" s="9">
        <f>K64</f>
        <v>-175612699</v>
      </c>
      <c r="E64" s="9">
        <f t="shared" ref="E64:E71" si="57">M64</f>
        <v>-143622874</v>
      </c>
      <c r="F64" s="9"/>
      <c r="G64" s="9"/>
      <c r="H64" s="9"/>
      <c r="I64" s="9"/>
      <c r="J64" s="33"/>
      <c r="K64" s="9">
        <v>-175612699</v>
      </c>
      <c r="L64" s="9">
        <v>-158989430</v>
      </c>
      <c r="M64" s="9">
        <v>-143622874</v>
      </c>
      <c r="N64" s="9">
        <v>-101410228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2:32">
      <c r="B65" s="24" t="s">
        <v>78</v>
      </c>
      <c r="C65" s="8"/>
      <c r="D65" s="9">
        <f t="shared" ref="D65:D78" si="58">K65</f>
        <v>-514086844</v>
      </c>
      <c r="E65" s="9">
        <f t="shared" si="57"/>
        <v>-538930163</v>
      </c>
      <c r="F65" s="9">
        <f t="shared" ref="F65:F71" si="59">Q65</f>
        <v>-395826435</v>
      </c>
      <c r="G65" s="9">
        <f t="shared" ref="G65:G71" si="60">U65</f>
        <v>-258988264</v>
      </c>
      <c r="H65" s="9">
        <f>Y65</f>
        <v>-249665890</v>
      </c>
      <c r="I65" s="9">
        <f t="shared" ref="I65:I76" si="61">AC65</f>
        <v>-124937465</v>
      </c>
      <c r="J65" s="33"/>
      <c r="K65" s="9">
        <v>-514086844</v>
      </c>
      <c r="L65" s="9">
        <v>-349703259</v>
      </c>
      <c r="M65" s="9">
        <v>-538930163</v>
      </c>
      <c r="N65" s="9">
        <v>-794735291</v>
      </c>
      <c r="O65" s="9">
        <v>-532601037</v>
      </c>
      <c r="P65" s="9">
        <v>-352517661</v>
      </c>
      <c r="Q65" s="9">
        <v>-395826435</v>
      </c>
      <c r="R65" s="9">
        <v>-549320026</v>
      </c>
      <c r="S65" s="9">
        <v>-376597654</v>
      </c>
      <c r="T65" s="9">
        <v>-196186053</v>
      </c>
      <c r="U65" s="9">
        <v>-258988264</v>
      </c>
      <c r="V65" s="9">
        <v>-398907116</v>
      </c>
      <c r="W65" s="9">
        <v>-267532413</v>
      </c>
      <c r="X65" s="9">
        <v>-275862207</v>
      </c>
      <c r="Y65" s="9">
        <v>-249665890</v>
      </c>
      <c r="Z65" s="9">
        <v>-353009155</v>
      </c>
      <c r="AA65" s="9">
        <v>-284113787</v>
      </c>
      <c r="AB65" s="9">
        <v>-90997439</v>
      </c>
      <c r="AC65" s="9">
        <v>-124937465</v>
      </c>
      <c r="AD65" s="9">
        <v>-181973662</v>
      </c>
      <c r="AE65" s="9">
        <v>-141422457</v>
      </c>
      <c r="AF65" s="9">
        <v>-83806785</v>
      </c>
    </row>
    <row r="66" spans="2:32">
      <c r="B66" s="24" t="s">
        <v>79</v>
      </c>
      <c r="C66" s="8"/>
      <c r="D66" s="9">
        <f t="shared" si="58"/>
        <v>0</v>
      </c>
      <c r="E66" s="9">
        <f t="shared" si="57"/>
        <v>0</v>
      </c>
      <c r="F66" s="9">
        <f t="shared" si="59"/>
        <v>0</v>
      </c>
      <c r="G66" s="9">
        <f t="shared" si="60"/>
        <v>0</v>
      </c>
      <c r="H66" s="9">
        <f t="shared" ref="H66:H71" si="62">Y66</f>
        <v>0</v>
      </c>
      <c r="I66" s="9">
        <f t="shared" si="61"/>
        <v>-151557796</v>
      </c>
      <c r="J66" s="33"/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-151557796</v>
      </c>
      <c r="AD66" s="9">
        <v>-147908825</v>
      </c>
      <c r="AE66" s="9">
        <v>-138462212</v>
      </c>
      <c r="AF66" s="9">
        <v>-116316441</v>
      </c>
    </row>
    <row r="67" spans="2:32">
      <c r="B67" s="24" t="s">
        <v>80</v>
      </c>
      <c r="C67" s="8"/>
      <c r="D67" s="9">
        <f t="shared" si="58"/>
        <v>-2405109</v>
      </c>
      <c r="E67" s="9">
        <f t="shared" si="57"/>
        <v>-17601525</v>
      </c>
      <c r="F67" s="9">
        <f t="shared" si="59"/>
        <v>-14555094</v>
      </c>
      <c r="G67" s="9">
        <f t="shared" si="60"/>
        <v>-3013805</v>
      </c>
      <c r="H67" s="9"/>
      <c r="I67" s="9"/>
      <c r="J67" s="33"/>
      <c r="K67" s="9">
        <v>-2405109</v>
      </c>
      <c r="L67" s="9">
        <v>-16294581</v>
      </c>
      <c r="M67" s="9">
        <v>-17601525</v>
      </c>
      <c r="N67" s="9">
        <v>-11158916</v>
      </c>
      <c r="O67" s="9">
        <v>-4657787</v>
      </c>
      <c r="P67" s="9">
        <v>-1239773</v>
      </c>
      <c r="Q67" s="9">
        <v>-14555094</v>
      </c>
      <c r="R67" s="9">
        <v>-20054723</v>
      </c>
      <c r="S67" s="9">
        <v>-14184776</v>
      </c>
      <c r="T67" s="9">
        <v>0</v>
      </c>
      <c r="U67" s="9">
        <v>-3013805</v>
      </c>
      <c r="V67" s="9">
        <v>-7894181</v>
      </c>
      <c r="W67" s="9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</row>
    <row r="68" spans="2:32">
      <c r="B68" s="24" t="s">
        <v>81</v>
      </c>
      <c r="C68" s="8"/>
      <c r="D68" s="9">
        <f t="shared" si="58"/>
        <v>-180000000</v>
      </c>
      <c r="E68" s="9">
        <f t="shared" si="57"/>
        <v>-180000000</v>
      </c>
      <c r="F68" s="9">
        <f t="shared" si="59"/>
        <v>-180000000</v>
      </c>
      <c r="G68" s="9">
        <f t="shared" si="60"/>
        <v>-217394132</v>
      </c>
      <c r="H68" s="9">
        <f t="shared" si="62"/>
        <v>-179978003</v>
      </c>
      <c r="I68" s="9">
        <f t="shared" si="61"/>
        <v>-168234207</v>
      </c>
      <c r="J68" s="33"/>
      <c r="K68" s="9">
        <v>-180000000</v>
      </c>
      <c r="L68" s="9">
        <v>-180000000</v>
      </c>
      <c r="M68" s="9">
        <v>-180000000</v>
      </c>
      <c r="N68" s="9">
        <v>-140000000</v>
      </c>
      <c r="O68" s="9">
        <v>-180000000</v>
      </c>
      <c r="P68" s="9">
        <v>-180000000</v>
      </c>
      <c r="Q68" s="9">
        <v>-180000000</v>
      </c>
      <c r="R68" s="9">
        <v>-180000000</v>
      </c>
      <c r="S68" s="9">
        <v>-180000000</v>
      </c>
      <c r="T68" s="9">
        <v>-188910798</v>
      </c>
      <c r="U68" s="9">
        <v>-217394132</v>
      </c>
      <c r="V68" s="9">
        <v>-268461336</v>
      </c>
      <c r="W68" s="9">
        <v>-268461336</v>
      </c>
      <c r="X68" s="9">
        <v>-208461336</v>
      </c>
      <c r="Y68" s="9">
        <v>-179978003</v>
      </c>
      <c r="Z68" s="9">
        <v>-178234207</v>
      </c>
      <c r="AA68" s="9">
        <v>-178234207</v>
      </c>
      <c r="AB68" s="9">
        <v>-178234207</v>
      </c>
      <c r="AC68" s="9">
        <v>-168234207</v>
      </c>
      <c r="AD68" s="9">
        <v>-108234207</v>
      </c>
      <c r="AE68" s="9">
        <v>-95343853</v>
      </c>
      <c r="AF68" s="9">
        <v>-95343853</v>
      </c>
    </row>
    <row r="69" spans="2:32">
      <c r="B69" s="24" t="s">
        <v>82</v>
      </c>
      <c r="C69" s="8"/>
      <c r="D69" s="9">
        <f t="shared" si="58"/>
        <v>-29413170</v>
      </c>
      <c r="E69" s="9">
        <f t="shared" si="57"/>
        <v>-17266994</v>
      </c>
      <c r="F69" s="9">
        <f t="shared" si="59"/>
        <v>-40062189</v>
      </c>
      <c r="G69" s="9">
        <f t="shared" si="60"/>
        <v>-7478309</v>
      </c>
      <c r="H69" s="9">
        <f t="shared" si="62"/>
        <v>-20505861</v>
      </c>
      <c r="I69" s="9">
        <f t="shared" si="61"/>
        <v>-48503389</v>
      </c>
      <c r="J69" s="33"/>
      <c r="K69" s="9">
        <v>-29413170</v>
      </c>
      <c r="L69" s="9">
        <v>-80880798</v>
      </c>
      <c r="M69" s="9">
        <v>-17266994</v>
      </c>
      <c r="N69" s="9">
        <v>-48822633</v>
      </c>
      <c r="O69" s="9">
        <v>-43360632</v>
      </c>
      <c r="P69" s="9">
        <v>-53157038</v>
      </c>
      <c r="Q69" s="9">
        <v>-40062189</v>
      </c>
      <c r="R69" s="9">
        <v>-28338972</v>
      </c>
      <c r="S69" s="9">
        <v>-35899780</v>
      </c>
      <c r="T69" s="9">
        <v>-31803364</v>
      </c>
      <c r="U69" s="9">
        <v>-7478309</v>
      </c>
      <c r="V69" s="9">
        <v>-44309294</v>
      </c>
      <c r="W69" s="9">
        <v>-46055803</v>
      </c>
      <c r="X69" s="9">
        <v>-44845236</v>
      </c>
      <c r="Y69" s="9">
        <v>-20505861</v>
      </c>
      <c r="Z69" s="9">
        <v>-47984353</v>
      </c>
      <c r="AA69" s="9">
        <v>-49047915</v>
      </c>
      <c r="AB69" s="9">
        <v>-52058117</v>
      </c>
      <c r="AC69" s="9">
        <v>-48503389</v>
      </c>
      <c r="AD69" s="9">
        <v>-55229798</v>
      </c>
      <c r="AE69" s="9">
        <v>-27594922</v>
      </c>
      <c r="AF69" s="9">
        <v>-15666460</v>
      </c>
    </row>
    <row r="70" spans="2:32">
      <c r="B70" s="24" t="s">
        <v>83</v>
      </c>
      <c r="C70" s="8"/>
      <c r="D70" s="9">
        <f t="shared" si="58"/>
        <v>-33761838</v>
      </c>
      <c r="E70" s="9">
        <f t="shared" si="57"/>
        <v>-32757740</v>
      </c>
      <c r="F70" s="9">
        <f t="shared" si="59"/>
        <v>-21155634</v>
      </c>
      <c r="G70" s="9">
        <f t="shared" si="60"/>
        <v>-31105700</v>
      </c>
      <c r="H70" s="9">
        <f t="shared" si="62"/>
        <v>-12666330</v>
      </c>
      <c r="I70" s="9">
        <f t="shared" si="61"/>
        <v>-9853361</v>
      </c>
      <c r="J70" s="33"/>
      <c r="K70" s="9">
        <v>-33761838</v>
      </c>
      <c r="L70" s="9">
        <v>-33516338</v>
      </c>
      <c r="M70" s="9">
        <v>-32757740</v>
      </c>
      <c r="N70" s="9">
        <v>-30298439</v>
      </c>
      <c r="O70" s="9">
        <v>-22182057</v>
      </c>
      <c r="P70" s="9">
        <v>-22855386</v>
      </c>
      <c r="Q70" s="9">
        <v>-21155634</v>
      </c>
      <c r="R70" s="9">
        <v>-24076302</v>
      </c>
      <c r="S70" s="9">
        <v>-23411691</v>
      </c>
      <c r="T70" s="9">
        <v>-27814143</v>
      </c>
      <c r="U70" s="9">
        <v>-31105700</v>
      </c>
      <c r="V70" s="9">
        <v>-24690152</v>
      </c>
      <c r="W70" s="9">
        <v>-20164726</v>
      </c>
      <c r="X70" s="9">
        <v>-13629057</v>
      </c>
      <c r="Y70" s="9">
        <v>-12666330</v>
      </c>
      <c r="Z70" s="9">
        <v>-9696876</v>
      </c>
      <c r="AA70" s="9">
        <v>-8181352</v>
      </c>
      <c r="AB70" s="9">
        <v>-8566495</v>
      </c>
      <c r="AC70" s="9">
        <v>-9853361</v>
      </c>
      <c r="AD70" s="9">
        <v>-8433213</v>
      </c>
      <c r="AE70" s="9">
        <v>-6006523</v>
      </c>
      <c r="AF70" s="9">
        <v>-4605292</v>
      </c>
    </row>
    <row r="71" spans="2:32">
      <c r="B71" s="24" t="s">
        <v>84</v>
      </c>
      <c r="C71" s="8"/>
      <c r="D71" s="9">
        <f t="shared" si="58"/>
        <v>-177420561</v>
      </c>
      <c r="E71" s="9">
        <f t="shared" si="57"/>
        <v>-198904558</v>
      </c>
      <c r="F71" s="9">
        <f t="shared" si="59"/>
        <v>-171657604</v>
      </c>
      <c r="G71" s="9">
        <f t="shared" si="60"/>
        <v>-175533397</v>
      </c>
      <c r="H71" s="9">
        <f t="shared" si="62"/>
        <v>-134184026</v>
      </c>
      <c r="I71" s="9">
        <f t="shared" si="61"/>
        <v>-75412869</v>
      </c>
      <c r="J71" s="33"/>
      <c r="K71" s="9">
        <v>-177420561</v>
      </c>
      <c r="L71" s="9">
        <v>-150643299</v>
      </c>
      <c r="M71" s="9">
        <v>-198904558</v>
      </c>
      <c r="N71" s="9">
        <v>-215884609</v>
      </c>
      <c r="O71" s="9">
        <v>-236580054</v>
      </c>
      <c r="P71" s="9">
        <v>-206997180</v>
      </c>
      <c r="Q71" s="9">
        <v>-171657604</v>
      </c>
      <c r="R71" s="9">
        <v>-200944967</v>
      </c>
      <c r="S71" s="9">
        <v>-181933914</v>
      </c>
      <c r="T71" s="9">
        <v>-149499433</v>
      </c>
      <c r="U71" s="9">
        <v>-175533397</v>
      </c>
      <c r="V71" s="9">
        <v>-197935964</v>
      </c>
      <c r="W71" s="9">
        <v>-178013692</v>
      </c>
      <c r="X71" s="9">
        <v>-130829930</v>
      </c>
      <c r="Y71" s="9">
        <v>-134184026</v>
      </c>
      <c r="Z71" s="9">
        <v>-125209660</v>
      </c>
      <c r="AA71" s="9">
        <v>-104920359</v>
      </c>
      <c r="AB71" s="9">
        <v>-78955429</v>
      </c>
      <c r="AC71" s="9">
        <v>-75412869</v>
      </c>
      <c r="AD71" s="9">
        <v>-67524431</v>
      </c>
      <c r="AE71" s="9">
        <v>-54197807</v>
      </c>
      <c r="AF71" s="9">
        <v>-37446838</v>
      </c>
    </row>
    <row r="72" s="1" customFormat="1" spans="1:32">
      <c r="A72" s="2"/>
      <c r="B72" s="25" t="s">
        <v>85</v>
      </c>
      <c r="C72" s="8"/>
      <c r="D72" s="10">
        <f>SUM(D64:D71)</f>
        <v>-1112700221</v>
      </c>
      <c r="E72" s="10">
        <f>SUM(E64:E71)</f>
        <v>-1129083854</v>
      </c>
      <c r="F72" s="10">
        <f t="shared" ref="E72:I72" si="63">SUM(F64:F71)</f>
        <v>-823256956</v>
      </c>
      <c r="G72" s="10">
        <f t="shared" si="63"/>
        <v>-693513607</v>
      </c>
      <c r="H72" s="10">
        <f t="shared" si="63"/>
        <v>-597000110</v>
      </c>
      <c r="I72" s="10">
        <f t="shared" si="63"/>
        <v>-578499087</v>
      </c>
      <c r="J72" s="33"/>
      <c r="K72" s="10">
        <f>SUM(K64:K71)</f>
        <v>-1112700221</v>
      </c>
      <c r="L72" s="10">
        <f>SUM(L64:L71)</f>
        <v>-970027705</v>
      </c>
      <c r="M72" s="10">
        <f t="shared" ref="M72:N72" si="64">SUM(M64:M71)</f>
        <v>-1129083854</v>
      </c>
      <c r="N72" s="10">
        <f t="shared" si="64"/>
        <v>-1342310116</v>
      </c>
      <c r="O72" s="10">
        <f t="shared" ref="O72:AF72" si="65">SUM(O64:O71)</f>
        <v>-1019381567</v>
      </c>
      <c r="P72" s="10">
        <f t="shared" si="65"/>
        <v>-816767038</v>
      </c>
      <c r="Q72" s="10">
        <f t="shared" si="65"/>
        <v>-823256956</v>
      </c>
      <c r="R72" s="10">
        <f t="shared" si="65"/>
        <v>-1002734990</v>
      </c>
      <c r="S72" s="10">
        <f t="shared" si="65"/>
        <v>-812027815</v>
      </c>
      <c r="T72" s="10">
        <f t="shared" si="65"/>
        <v>-594213791</v>
      </c>
      <c r="U72" s="10">
        <f t="shared" si="65"/>
        <v>-693513607</v>
      </c>
      <c r="V72" s="10">
        <f t="shared" si="65"/>
        <v>-942198043</v>
      </c>
      <c r="W72" s="10">
        <f t="shared" si="65"/>
        <v>-780227970</v>
      </c>
      <c r="X72" s="10">
        <f t="shared" si="65"/>
        <v>-673627766</v>
      </c>
      <c r="Y72" s="10">
        <f t="shared" si="65"/>
        <v>-597000110</v>
      </c>
      <c r="Z72" s="10">
        <f t="shared" si="65"/>
        <v>-714134251</v>
      </c>
      <c r="AA72" s="10">
        <f t="shared" si="65"/>
        <v>-624497620</v>
      </c>
      <c r="AB72" s="10">
        <f t="shared" si="65"/>
        <v>-408811687</v>
      </c>
      <c r="AC72" s="10">
        <f t="shared" si="65"/>
        <v>-578499087</v>
      </c>
      <c r="AD72" s="10">
        <f t="shared" si="65"/>
        <v>-569304136</v>
      </c>
      <c r="AE72" s="10">
        <f t="shared" si="65"/>
        <v>-463027774</v>
      </c>
      <c r="AF72" s="10">
        <f t="shared" si="65"/>
        <v>-353185669</v>
      </c>
    </row>
    <row r="73" spans="2:32">
      <c r="B73" s="11" t="s">
        <v>86</v>
      </c>
      <c r="C73" s="8"/>
      <c r="D73" s="9">
        <f t="shared" si="58"/>
        <v>-10530020</v>
      </c>
      <c r="E73" s="9">
        <f>M73</f>
        <v>-10693692</v>
      </c>
      <c r="F73" s="9">
        <f t="shared" ref="F73:F76" si="66">Q73</f>
        <v>-4176458</v>
      </c>
      <c r="G73" s="9">
        <f t="shared" ref="G73:G76" si="67">U73</f>
        <v>-2171033</v>
      </c>
      <c r="H73" s="9">
        <f>Y73</f>
        <v>-234801</v>
      </c>
      <c r="I73" s="9">
        <f t="shared" si="61"/>
        <v>-144700</v>
      </c>
      <c r="J73" s="33"/>
      <c r="K73" s="9">
        <v>-10530020</v>
      </c>
      <c r="L73" s="9">
        <v>-10657593</v>
      </c>
      <c r="M73" s="9">
        <v>-10693692</v>
      </c>
      <c r="N73" s="9">
        <v>-9708660</v>
      </c>
      <c r="O73" s="9">
        <v>-5414115</v>
      </c>
      <c r="P73" s="9">
        <v>-5226689</v>
      </c>
      <c r="Q73" s="9">
        <v>-4176458</v>
      </c>
      <c r="R73" s="9">
        <v>-3677815</v>
      </c>
      <c r="S73" s="9">
        <v>-2956485</v>
      </c>
      <c r="T73" s="9">
        <v>-2455769</v>
      </c>
      <c r="U73" s="9">
        <v>-2171033</v>
      </c>
      <c r="V73" s="9">
        <v>-1857151</v>
      </c>
      <c r="W73" s="9">
        <v>-1373147</v>
      </c>
      <c r="X73" s="9">
        <v>-383181</v>
      </c>
      <c r="Y73" s="9">
        <v>-234801</v>
      </c>
      <c r="Z73" s="9">
        <v>-3407711</v>
      </c>
      <c r="AA73" s="9">
        <v>-2041306</v>
      </c>
      <c r="AB73" s="9">
        <v>-460649</v>
      </c>
      <c r="AC73" s="9">
        <v>-144700</v>
      </c>
      <c r="AD73" s="9">
        <v>-355552</v>
      </c>
      <c r="AE73" s="9">
        <v>-463278</v>
      </c>
      <c r="AF73" s="9">
        <v>-615784</v>
      </c>
    </row>
    <row r="74" spans="2:32">
      <c r="B74" s="11" t="s">
        <v>87</v>
      </c>
      <c r="C74" s="8"/>
      <c r="D74" s="9">
        <f t="shared" si="58"/>
        <v>-1441686</v>
      </c>
      <c r="E74" s="9">
        <f>M74</f>
        <v>-1992388</v>
      </c>
      <c r="F74" s="9">
        <f t="shared" si="66"/>
        <v>-1109479</v>
      </c>
      <c r="G74" s="9">
        <f t="shared" si="67"/>
        <v>-1265780</v>
      </c>
      <c r="H74" s="9"/>
      <c r="I74" s="9"/>
      <c r="J74" s="33"/>
      <c r="K74" s="9">
        <v>-1441686</v>
      </c>
      <c r="L74" s="9">
        <v>-2361460</v>
      </c>
      <c r="M74" s="9">
        <v>-1992388</v>
      </c>
      <c r="N74" s="9">
        <v>-1934518</v>
      </c>
      <c r="O74" s="9">
        <v>-1534251</v>
      </c>
      <c r="P74" s="9">
        <v>-1263338</v>
      </c>
      <c r="Q74" s="9">
        <v>-1109479</v>
      </c>
      <c r="R74" s="9">
        <v>0</v>
      </c>
      <c r="S74" s="9">
        <v>0</v>
      </c>
      <c r="T74" s="9">
        <v>-1252235</v>
      </c>
      <c r="U74" s="9">
        <v>-1265780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2:32">
      <c r="B75" s="11" t="s">
        <v>88</v>
      </c>
      <c r="C75" s="8"/>
      <c r="D75" s="9">
        <f t="shared" si="58"/>
        <v>-10802360</v>
      </c>
      <c r="E75" s="9">
        <f>M75</f>
        <v>-13921859</v>
      </c>
      <c r="F75" s="9"/>
      <c r="G75" s="9"/>
      <c r="H75" s="9"/>
      <c r="I75" s="9"/>
      <c r="J75" s="33"/>
      <c r="K75" s="9">
        <v>-10802360</v>
      </c>
      <c r="L75" s="9">
        <v>-12821241</v>
      </c>
      <c r="M75" s="9">
        <v>-13921859</v>
      </c>
      <c r="N75" s="9">
        <v>-17154448</v>
      </c>
      <c r="O75" s="9">
        <v>-18324661</v>
      </c>
      <c r="P75" s="9">
        <v>-19499249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2:32">
      <c r="B76" s="11" t="s">
        <v>89</v>
      </c>
      <c r="C76" s="8"/>
      <c r="D76" s="9">
        <f t="shared" si="58"/>
        <v>-17532325</v>
      </c>
      <c r="E76" s="9">
        <f>M76</f>
        <v>-20967430</v>
      </c>
      <c r="F76" s="9">
        <f t="shared" si="66"/>
        <v>-24892246</v>
      </c>
      <c r="G76" s="9">
        <f t="shared" si="67"/>
        <v>-22358968</v>
      </c>
      <c r="H76" s="9">
        <f>Y76</f>
        <v>-17609842</v>
      </c>
      <c r="I76" s="9">
        <f t="shared" si="61"/>
        <v>-12378751</v>
      </c>
      <c r="J76" s="33"/>
      <c r="K76" s="9">
        <v>-17532325</v>
      </c>
      <c r="L76" s="9">
        <v>-17597175</v>
      </c>
      <c r="M76" s="9">
        <v>-20967430</v>
      </c>
      <c r="N76" s="9">
        <v>-21670969</v>
      </c>
      <c r="O76" s="9">
        <v>-25186278</v>
      </c>
      <c r="P76" s="9">
        <v>-24773991</v>
      </c>
      <c r="Q76" s="9">
        <v>-24892246</v>
      </c>
      <c r="R76" s="9">
        <v>-28241423</v>
      </c>
      <c r="S76" s="9">
        <v>-23037487</v>
      </c>
      <c r="T76" s="9">
        <v>-19438960</v>
      </c>
      <c r="U76" s="9">
        <v>-22358968</v>
      </c>
      <c r="V76" s="9">
        <v>-18918144</v>
      </c>
      <c r="W76" s="9">
        <v>-16615204</v>
      </c>
      <c r="X76" s="9">
        <v>-16173789</v>
      </c>
      <c r="Y76" s="9">
        <v>-17609842</v>
      </c>
      <c r="Z76" s="9">
        <v>-18094470</v>
      </c>
      <c r="AA76" s="9">
        <v>-14884973</v>
      </c>
      <c r="AB76" s="9">
        <v>-12217539</v>
      </c>
      <c r="AC76" s="9">
        <v>-12378751</v>
      </c>
      <c r="AD76" s="9">
        <v>-11120612</v>
      </c>
      <c r="AE76" s="9">
        <v>-8485258</v>
      </c>
      <c r="AF76" s="9">
        <v>-6984131</v>
      </c>
    </row>
    <row r="77" spans="2:32">
      <c r="B77" s="25" t="s">
        <v>90</v>
      </c>
      <c r="C77" s="8"/>
      <c r="D77" s="10">
        <f t="shared" ref="D77:I77" si="68">SUM(D73:D76)</f>
        <v>-40306391</v>
      </c>
      <c r="E77" s="10">
        <f t="shared" si="68"/>
        <v>-47575369</v>
      </c>
      <c r="F77" s="10">
        <f t="shared" si="68"/>
        <v>-30178183</v>
      </c>
      <c r="G77" s="10">
        <f t="shared" si="68"/>
        <v>-25795781</v>
      </c>
      <c r="H77" s="10">
        <f t="shared" si="68"/>
        <v>-17844643</v>
      </c>
      <c r="I77" s="10">
        <f t="shared" si="68"/>
        <v>-12523451</v>
      </c>
      <c r="J77" s="33"/>
      <c r="K77" s="10">
        <f>SUM(K73:K76)</f>
        <v>-40306391</v>
      </c>
      <c r="L77" s="10">
        <f>SUM(L73:L76)</f>
        <v>-43437469</v>
      </c>
      <c r="M77" s="10">
        <f t="shared" ref="M77:U77" si="69">SUM(M73:M76)</f>
        <v>-47575369</v>
      </c>
      <c r="N77" s="10">
        <f t="shared" si="69"/>
        <v>-50468595</v>
      </c>
      <c r="O77" s="10">
        <f t="shared" si="69"/>
        <v>-50459305</v>
      </c>
      <c r="P77" s="10">
        <f t="shared" si="69"/>
        <v>-50763267</v>
      </c>
      <c r="Q77" s="10">
        <f t="shared" si="69"/>
        <v>-30178183</v>
      </c>
      <c r="R77" s="10">
        <f t="shared" si="69"/>
        <v>-31919238</v>
      </c>
      <c r="S77" s="10">
        <f t="shared" si="69"/>
        <v>-25993972</v>
      </c>
      <c r="T77" s="10">
        <f t="shared" si="69"/>
        <v>-23146964</v>
      </c>
      <c r="U77" s="10">
        <f t="shared" si="69"/>
        <v>-25795781</v>
      </c>
      <c r="V77" s="10">
        <f t="shared" ref="V77:AF77" si="70">SUM(V73:V76)</f>
        <v>-20775295</v>
      </c>
      <c r="W77" s="10">
        <f t="shared" si="70"/>
        <v>-17988351</v>
      </c>
      <c r="X77" s="10">
        <f t="shared" si="70"/>
        <v>-16556970</v>
      </c>
      <c r="Y77" s="10">
        <f t="shared" si="70"/>
        <v>-17844643</v>
      </c>
      <c r="Z77" s="10">
        <f t="shared" si="70"/>
        <v>-21502181</v>
      </c>
      <c r="AA77" s="10">
        <f t="shared" si="70"/>
        <v>-16926279</v>
      </c>
      <c r="AB77" s="10">
        <f t="shared" si="70"/>
        <v>-12678188</v>
      </c>
      <c r="AC77" s="10">
        <f t="shared" si="70"/>
        <v>-12523451</v>
      </c>
      <c r="AD77" s="10">
        <f t="shared" si="70"/>
        <v>-11476164</v>
      </c>
      <c r="AE77" s="10">
        <f t="shared" si="70"/>
        <v>-8948536</v>
      </c>
      <c r="AF77" s="10">
        <f t="shared" si="70"/>
        <v>-7599915</v>
      </c>
    </row>
    <row r="78" spans="2:32">
      <c r="B78" s="25" t="s">
        <v>91</v>
      </c>
      <c r="C78" s="8"/>
      <c r="D78" s="20">
        <f t="shared" ref="D78:I78" si="71">D77+D72</f>
        <v>-1153006612</v>
      </c>
      <c r="E78" s="20">
        <f t="shared" si="71"/>
        <v>-1176659223</v>
      </c>
      <c r="F78" s="20">
        <f t="shared" si="71"/>
        <v>-853435139</v>
      </c>
      <c r="G78" s="20">
        <f t="shared" si="71"/>
        <v>-719309388</v>
      </c>
      <c r="H78" s="20">
        <f t="shared" si="71"/>
        <v>-614844753</v>
      </c>
      <c r="I78" s="20">
        <f t="shared" si="71"/>
        <v>-591022538</v>
      </c>
      <c r="J78" s="33"/>
      <c r="K78" s="20">
        <f>K77+K72</f>
        <v>-1153006612</v>
      </c>
      <c r="L78" s="20">
        <f>L77+L72</f>
        <v>-1013465174</v>
      </c>
      <c r="M78" s="20">
        <f t="shared" ref="M78:P78" si="72">M77+M72</f>
        <v>-1176659223</v>
      </c>
      <c r="N78" s="20">
        <f t="shared" si="72"/>
        <v>-1392778711</v>
      </c>
      <c r="O78" s="20">
        <f t="shared" si="72"/>
        <v>-1069840872</v>
      </c>
      <c r="P78" s="20">
        <f t="shared" si="72"/>
        <v>-867530305</v>
      </c>
      <c r="Q78" s="20">
        <f t="shared" ref="Q78" si="73">Q77+Q72</f>
        <v>-853435139</v>
      </c>
      <c r="R78" s="20">
        <f t="shared" ref="R78" si="74">R77+R72</f>
        <v>-1034654228</v>
      </c>
      <c r="S78" s="20">
        <f t="shared" ref="S78:AF78" si="75">S77+S72</f>
        <v>-838021787</v>
      </c>
      <c r="T78" s="20">
        <f t="shared" si="75"/>
        <v>-617360755</v>
      </c>
      <c r="U78" s="20">
        <f t="shared" si="75"/>
        <v>-719309388</v>
      </c>
      <c r="V78" s="20">
        <f t="shared" si="75"/>
        <v>-962973338</v>
      </c>
      <c r="W78" s="20">
        <f t="shared" si="75"/>
        <v>-798216321</v>
      </c>
      <c r="X78" s="20">
        <f t="shared" si="75"/>
        <v>-690184736</v>
      </c>
      <c r="Y78" s="20">
        <f t="shared" si="75"/>
        <v>-614844753</v>
      </c>
      <c r="Z78" s="20">
        <f t="shared" si="75"/>
        <v>-735636432</v>
      </c>
      <c r="AA78" s="20">
        <f t="shared" si="75"/>
        <v>-641423899</v>
      </c>
      <c r="AB78" s="20">
        <f t="shared" si="75"/>
        <v>-421489875</v>
      </c>
      <c r="AC78" s="20">
        <f t="shared" si="75"/>
        <v>-591022538</v>
      </c>
      <c r="AD78" s="20">
        <f t="shared" si="75"/>
        <v>-580780300</v>
      </c>
      <c r="AE78" s="20">
        <f t="shared" si="75"/>
        <v>-471976310</v>
      </c>
      <c r="AF78" s="20">
        <f t="shared" si="75"/>
        <v>-360785584</v>
      </c>
    </row>
    <row r="79" spans="2:32">
      <c r="B79" s="25"/>
      <c r="C79" s="8"/>
      <c r="D79" s="18"/>
      <c r="E79" s="18"/>
      <c r="F79" s="18"/>
      <c r="G79" s="18"/>
      <c r="H79" s="18"/>
      <c r="I79" s="18"/>
      <c r="J79" s="33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2:32">
      <c r="B80" s="43" t="s">
        <v>92</v>
      </c>
      <c r="C80" s="8"/>
      <c r="D80" s="9"/>
      <c r="E80" s="9">
        <f t="shared" ref="E80:E83" si="76">M80</f>
        <v>0</v>
      </c>
      <c r="F80" s="9">
        <f>Q80</f>
        <v>0</v>
      </c>
      <c r="G80" s="9">
        <f t="shared" ref="G80:G83" si="77">U80</f>
        <v>0</v>
      </c>
      <c r="H80" s="9">
        <f>Y80</f>
        <v>0</v>
      </c>
      <c r="I80" s="9">
        <f t="shared" ref="I80:I83" si="78">AC80</f>
        <v>-130684003</v>
      </c>
      <c r="J80" s="33"/>
      <c r="K80" s="9"/>
      <c r="L80" s="9"/>
      <c r="M80" s="9"/>
      <c r="N80" s="9"/>
      <c r="O80" s="9"/>
      <c r="P80" s="9"/>
      <c r="Q80" s="9"/>
      <c r="R80" s="9"/>
      <c r="S80" s="31"/>
      <c r="T80" s="31"/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-137584003</v>
      </c>
      <c r="AA80" s="9">
        <v>-132332003</v>
      </c>
      <c r="AB80" s="9">
        <v>-125762003</v>
      </c>
      <c r="AC80" s="9">
        <v>-130684003</v>
      </c>
      <c r="AD80" s="9">
        <v>-132738003</v>
      </c>
      <c r="AE80" s="9">
        <v>-135488003</v>
      </c>
      <c r="AF80" s="9">
        <v>-137986003</v>
      </c>
    </row>
    <row r="81" spans="2:32">
      <c r="B81" s="43" t="s">
        <v>93</v>
      </c>
      <c r="C81" s="8"/>
      <c r="D81" s="9"/>
      <c r="E81" s="9">
        <f t="shared" si="76"/>
        <v>0</v>
      </c>
      <c r="F81" s="9">
        <f t="shared" ref="F81:F83" si="79">Q81</f>
        <v>0</v>
      </c>
      <c r="G81" s="9">
        <f t="shared" si="77"/>
        <v>0</v>
      </c>
      <c r="H81" s="9">
        <f t="shared" ref="H81:H83" si="80">Y81</f>
        <v>0</v>
      </c>
      <c r="I81" s="9">
        <f t="shared" si="78"/>
        <v>-39205192</v>
      </c>
      <c r="J81" s="33"/>
      <c r="K81" s="9"/>
      <c r="L81" s="9"/>
      <c r="M81" s="9"/>
      <c r="N81" s="9"/>
      <c r="O81" s="9"/>
      <c r="P81" s="9"/>
      <c r="Q81" s="9"/>
      <c r="R81" s="9"/>
      <c r="S81" s="31"/>
      <c r="T81" s="31"/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-41275192</v>
      </c>
      <c r="AA81" s="9">
        <v>-39699592</v>
      </c>
      <c r="AB81" s="9">
        <v>-37728592</v>
      </c>
      <c r="AC81" s="9">
        <v>-39205192</v>
      </c>
      <c r="AD81" s="9">
        <v>-39821392</v>
      </c>
      <c r="AE81" s="9">
        <v>-40646392</v>
      </c>
      <c r="AF81" s="9">
        <v>-41395792</v>
      </c>
    </row>
    <row r="82" spans="2:32">
      <c r="B82" s="43" t="s">
        <v>94</v>
      </c>
      <c r="C82" s="8"/>
      <c r="D82" s="9"/>
      <c r="E82" s="9">
        <f t="shared" si="76"/>
        <v>0</v>
      </c>
      <c r="F82" s="9">
        <f t="shared" si="79"/>
        <v>0</v>
      </c>
      <c r="G82" s="9">
        <f t="shared" si="77"/>
        <v>0</v>
      </c>
      <c r="H82" s="9">
        <f t="shared" si="80"/>
        <v>0</v>
      </c>
      <c r="I82" s="9">
        <f t="shared" si="78"/>
        <v>-67955320</v>
      </c>
      <c r="J82" s="33"/>
      <c r="K82" s="9"/>
      <c r="L82" s="9"/>
      <c r="M82" s="9"/>
      <c r="N82" s="9"/>
      <c r="O82" s="9"/>
      <c r="P82" s="9"/>
      <c r="Q82" s="9"/>
      <c r="R82" s="9"/>
      <c r="S82" s="31"/>
      <c r="T82" s="31"/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-268397780</v>
      </c>
      <c r="AA82" s="9">
        <v>-258152220</v>
      </c>
      <c r="AB82" s="9">
        <v>-245335516</v>
      </c>
      <c r="AC82" s="9">
        <v>-67955320</v>
      </c>
      <c r="AD82" s="9">
        <v>-69023395</v>
      </c>
      <c r="AE82" s="9">
        <v>-70453387</v>
      </c>
      <c r="AF82" s="9">
        <v>-71752340</v>
      </c>
    </row>
    <row r="83" spans="2:32">
      <c r="B83" s="43" t="s">
        <v>95</v>
      </c>
      <c r="C83" s="8"/>
      <c r="D83" s="9"/>
      <c r="E83" s="9">
        <f t="shared" si="76"/>
        <v>0</v>
      </c>
      <c r="F83" s="9">
        <f t="shared" si="79"/>
        <v>0</v>
      </c>
      <c r="G83" s="9">
        <f t="shared" si="77"/>
        <v>0</v>
      </c>
      <c r="H83" s="9">
        <f t="shared" si="80"/>
        <v>0</v>
      </c>
      <c r="I83" s="9">
        <f t="shared" si="78"/>
        <v>0</v>
      </c>
      <c r="J83" s="33"/>
      <c r="K83" s="9"/>
      <c r="L83" s="9"/>
      <c r="M83" s="9"/>
      <c r="N83" s="9"/>
      <c r="O83" s="9"/>
      <c r="P83" s="9"/>
      <c r="Q83" s="9"/>
      <c r="R83" s="9"/>
      <c r="S83" s="31"/>
      <c r="T83" s="31"/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-175419600</v>
      </c>
      <c r="AA83" s="9">
        <v>-168723300</v>
      </c>
      <c r="AB83" s="9">
        <v>-119159495</v>
      </c>
      <c r="AC83" s="9">
        <v>0</v>
      </c>
      <c r="AD83" s="9">
        <v>0</v>
      </c>
      <c r="AE83" s="9">
        <v>0</v>
      </c>
      <c r="AF83" s="9">
        <v>0</v>
      </c>
    </row>
    <row r="84" spans="2:32">
      <c r="B84" s="6" t="s">
        <v>96</v>
      </c>
      <c r="C84" s="8"/>
      <c r="D84" s="20"/>
      <c r="E84" s="20">
        <f>SUM(E80:E83)</f>
        <v>0</v>
      </c>
      <c r="F84" s="20">
        <f>SUM(F80:F83)</f>
        <v>0</v>
      </c>
      <c r="G84" s="20">
        <f>SUM(G80:G83)</f>
        <v>0</v>
      </c>
      <c r="H84" s="20">
        <f>SUM(H80:H83)</f>
        <v>0</v>
      </c>
      <c r="I84" s="20">
        <f>SUM(I80:I83)</f>
        <v>-237844515</v>
      </c>
      <c r="J84" s="33"/>
      <c r="K84" s="20"/>
      <c r="L84" s="20">
        <f>SUM(L80:L83)</f>
        <v>0</v>
      </c>
      <c r="M84" s="20">
        <f t="shared" ref="M84:P84" si="81">SUM(M80:M83)</f>
        <v>0</v>
      </c>
      <c r="N84" s="20">
        <f t="shared" si="81"/>
        <v>0</v>
      </c>
      <c r="O84" s="20">
        <f t="shared" si="81"/>
        <v>0</v>
      </c>
      <c r="P84" s="20">
        <f t="shared" si="81"/>
        <v>0</v>
      </c>
      <c r="Q84" s="20">
        <f t="shared" ref="Q84:AA84" si="82">SUM(Q80:Q83)</f>
        <v>0</v>
      </c>
      <c r="R84" s="20">
        <f t="shared" si="82"/>
        <v>0</v>
      </c>
      <c r="S84" s="20">
        <f t="shared" si="82"/>
        <v>0</v>
      </c>
      <c r="T84" s="20">
        <f t="shared" si="82"/>
        <v>0</v>
      </c>
      <c r="U84" s="20">
        <f t="shared" si="82"/>
        <v>0</v>
      </c>
      <c r="V84" s="20">
        <f t="shared" si="82"/>
        <v>0</v>
      </c>
      <c r="W84" s="20">
        <f t="shared" si="82"/>
        <v>0</v>
      </c>
      <c r="X84" s="20">
        <f t="shared" si="82"/>
        <v>0</v>
      </c>
      <c r="Y84" s="20">
        <f t="shared" si="82"/>
        <v>0</v>
      </c>
      <c r="Z84" s="20">
        <f t="shared" si="82"/>
        <v>-622676575</v>
      </c>
      <c r="AA84" s="20">
        <f t="shared" si="82"/>
        <v>-598907115</v>
      </c>
      <c r="AB84" s="20">
        <f t="shared" ref="AB84:AF84" si="83">SUM(AB80:AB83)</f>
        <v>-527985606</v>
      </c>
      <c r="AC84" s="20">
        <f t="shared" si="83"/>
        <v>-237844515</v>
      </c>
      <c r="AD84" s="20">
        <f t="shared" si="83"/>
        <v>-241582790</v>
      </c>
      <c r="AE84" s="20">
        <f t="shared" si="83"/>
        <v>-246587782</v>
      </c>
      <c r="AF84" s="20">
        <f t="shared" si="83"/>
        <v>-251134135</v>
      </c>
    </row>
    <row r="85" spans="2:32">
      <c r="B85" s="25"/>
      <c r="C85" s="8"/>
      <c r="D85" s="18"/>
      <c r="E85" s="18"/>
      <c r="F85" s="18"/>
      <c r="G85" s="18"/>
      <c r="H85" s="18"/>
      <c r="I85" s="18"/>
      <c r="J85" s="33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2:32">
      <c r="B86" s="24" t="s">
        <v>97</v>
      </c>
      <c r="C86" s="8"/>
      <c r="D86" s="9"/>
      <c r="E86" s="9">
        <f t="shared" ref="E86:E92" si="84">M86</f>
        <v>0</v>
      </c>
      <c r="F86" s="9">
        <f t="shared" ref="F86:F92" si="85">Q86</f>
        <v>0</v>
      </c>
      <c r="G86" s="9">
        <f t="shared" ref="G86:G92" si="86">U86</f>
        <v>0</v>
      </c>
      <c r="H86" s="9">
        <f>Y86</f>
        <v>0</v>
      </c>
      <c r="I86" s="9">
        <f t="shared" ref="I86:I92" si="87">AC86</f>
        <v>-39948</v>
      </c>
      <c r="J86" s="33"/>
      <c r="K86" s="9"/>
      <c r="L86" s="9"/>
      <c r="M86" s="9"/>
      <c r="N86" s="9"/>
      <c r="O86" s="9"/>
      <c r="P86" s="9">
        <v>0</v>
      </c>
      <c r="Q86" s="9">
        <v>0</v>
      </c>
      <c r="R86" s="9">
        <v>0</v>
      </c>
      <c r="S86" s="31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-39682</v>
      </c>
      <c r="AA86" s="9">
        <v>-39682</v>
      </c>
      <c r="AB86" s="9">
        <v>-39682</v>
      </c>
      <c r="AC86" s="9">
        <v>-39948</v>
      </c>
      <c r="AD86" s="9">
        <v>-39948</v>
      </c>
      <c r="AE86" s="9">
        <v>-39948</v>
      </c>
      <c r="AF86" s="9">
        <v>-39948</v>
      </c>
    </row>
    <row r="87" spans="2:32">
      <c r="B87" s="24" t="s">
        <v>98</v>
      </c>
      <c r="C87" s="8"/>
      <c r="D87" s="9">
        <f t="shared" ref="D87:D92" si="88">K87</f>
        <v>-89295</v>
      </c>
      <c r="E87" s="9">
        <f t="shared" si="84"/>
        <v>-89038</v>
      </c>
      <c r="F87" s="9">
        <f t="shared" si="85"/>
        <v>-87300</v>
      </c>
      <c r="G87" s="9">
        <f t="shared" si="86"/>
        <v>-84494</v>
      </c>
      <c r="H87" s="9">
        <f t="shared" ref="H87:H92" si="89">Y87</f>
        <v>-84351</v>
      </c>
      <c r="I87" s="9">
        <f t="shared" si="87"/>
        <v>0</v>
      </c>
      <c r="J87" s="33"/>
      <c r="K87" s="9">
        <v>-89295</v>
      </c>
      <c r="L87" s="9">
        <v>-89144</v>
      </c>
      <c r="M87" s="9">
        <v>-89038</v>
      </c>
      <c r="N87" s="9">
        <v>-89019</v>
      </c>
      <c r="O87" s="9">
        <v>-88676</v>
      </c>
      <c r="P87" s="9">
        <v>-87423</v>
      </c>
      <c r="Q87" s="9">
        <v>-87300</v>
      </c>
      <c r="R87" s="9">
        <v>-86972</v>
      </c>
      <c r="S87" s="31">
        <v>-85397</v>
      </c>
      <c r="T87" s="9">
        <v>-84547</v>
      </c>
      <c r="U87" s="9">
        <v>-84494</v>
      </c>
      <c r="V87" s="9">
        <v>-83487</v>
      </c>
      <c r="W87" s="9">
        <v>-83218</v>
      </c>
      <c r="X87" s="9">
        <v>-83120</v>
      </c>
      <c r="Y87" s="9">
        <v>-84351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</row>
    <row r="88" spans="2:32">
      <c r="B88" s="24" t="s">
        <v>99</v>
      </c>
      <c r="C88" s="8"/>
      <c r="D88" s="9">
        <f t="shared" si="88"/>
        <v>-10316</v>
      </c>
      <c r="E88" s="9">
        <f t="shared" si="84"/>
        <v>-10316</v>
      </c>
      <c r="F88" s="9">
        <f t="shared" si="85"/>
        <v>-11202</v>
      </c>
      <c r="G88" s="9">
        <f t="shared" si="86"/>
        <v>-11977</v>
      </c>
      <c r="H88" s="9">
        <f t="shared" si="89"/>
        <v>-11608</v>
      </c>
      <c r="I88" s="9">
        <f t="shared" si="87"/>
        <v>0</v>
      </c>
      <c r="J88" s="33"/>
      <c r="K88" s="9">
        <v>-10316</v>
      </c>
      <c r="L88" s="9">
        <v>-10316</v>
      </c>
      <c r="M88" s="9">
        <v>-10316</v>
      </c>
      <c r="N88" s="9">
        <v>-10316</v>
      </c>
      <c r="O88" s="9">
        <v>-10316</v>
      </c>
      <c r="P88" s="9">
        <v>-11202</v>
      </c>
      <c r="Q88" s="9">
        <v>-11202</v>
      </c>
      <c r="R88" s="9">
        <v>-11202</v>
      </c>
      <c r="S88" s="31">
        <v>-11977</v>
      </c>
      <c r="T88" s="9">
        <v>-11977</v>
      </c>
      <c r="U88" s="9">
        <v>-11977</v>
      </c>
      <c r="V88" s="9">
        <v>-12839</v>
      </c>
      <c r="W88" s="9">
        <v>-12839</v>
      </c>
      <c r="X88" s="9">
        <v>-12839</v>
      </c>
      <c r="Y88" s="9">
        <v>-11608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</row>
    <row r="89" spans="2:32">
      <c r="B89" s="24" t="s">
        <v>100</v>
      </c>
      <c r="C89" s="8"/>
      <c r="D89" s="9">
        <f t="shared" si="88"/>
        <v>0</v>
      </c>
      <c r="E89" s="9">
        <f t="shared" si="84"/>
        <v>0</v>
      </c>
      <c r="F89" s="9">
        <f t="shared" si="85"/>
        <v>0</v>
      </c>
      <c r="G89" s="9">
        <f t="shared" si="86"/>
        <v>0</v>
      </c>
      <c r="H89" s="9">
        <f t="shared" si="89"/>
        <v>0</v>
      </c>
      <c r="I89" s="9">
        <f t="shared" si="87"/>
        <v>-18436</v>
      </c>
      <c r="J89" s="33"/>
      <c r="K89" s="9"/>
      <c r="L89" s="9">
        <v>0</v>
      </c>
      <c r="M89" s="9">
        <v>0</v>
      </c>
      <c r="N89" s="9">
        <v>0</v>
      </c>
      <c r="O89" s="9"/>
      <c r="P89" s="9">
        <v>0</v>
      </c>
      <c r="Q89" s="9">
        <v>0</v>
      </c>
      <c r="R89" s="9">
        <v>0</v>
      </c>
      <c r="S89" s="31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-18436</v>
      </c>
      <c r="AA89" s="9">
        <v>-18436</v>
      </c>
      <c r="AB89" s="9">
        <v>-18436</v>
      </c>
      <c r="AC89" s="9">
        <v>-18436</v>
      </c>
      <c r="AD89" s="9">
        <v>-18436</v>
      </c>
      <c r="AE89" s="9">
        <v>-18436</v>
      </c>
      <c r="AF89" s="9">
        <v>-18436</v>
      </c>
    </row>
    <row r="90" spans="2:32">
      <c r="B90" s="24" t="s">
        <v>101</v>
      </c>
      <c r="C90" s="8"/>
      <c r="D90" s="9">
        <f t="shared" si="88"/>
        <v>-1887444914</v>
      </c>
      <c r="E90" s="9">
        <f t="shared" si="84"/>
        <v>-1855403759</v>
      </c>
      <c r="F90" s="9">
        <f t="shared" si="85"/>
        <v>-1801940071</v>
      </c>
      <c r="G90" s="9">
        <f t="shared" si="86"/>
        <v>-1738102741</v>
      </c>
      <c r="H90" s="9">
        <f t="shared" si="89"/>
        <v>-1717483548</v>
      </c>
      <c r="I90" s="9">
        <f t="shared" si="87"/>
        <v>-440265896</v>
      </c>
      <c r="J90" s="33"/>
      <c r="K90" s="9">
        <v>-1887444914</v>
      </c>
      <c r="L90" s="9">
        <v>-1870571828</v>
      </c>
      <c r="M90" s="9">
        <v>-1855403759</v>
      </c>
      <c r="N90" s="9">
        <v>-1842866291</v>
      </c>
      <c r="O90" s="9">
        <v>-1826465465</v>
      </c>
      <c r="P90" s="9">
        <v>-1814102842</v>
      </c>
      <c r="Q90" s="9">
        <v>-1801940071</v>
      </c>
      <c r="R90" s="9">
        <v>-1784344435</v>
      </c>
      <c r="S90" s="31">
        <v>-1758246174</v>
      </c>
      <c r="T90" s="9">
        <v>-1745942033</v>
      </c>
      <c r="U90" s="9">
        <v>-1738102741</v>
      </c>
      <c r="V90" s="9">
        <v>-1730040756</v>
      </c>
      <c r="W90" s="9">
        <v>-1723456696</v>
      </c>
      <c r="X90" s="9">
        <v>-1720122258</v>
      </c>
      <c r="Y90" s="9">
        <v>-1717483548</v>
      </c>
      <c r="Z90" s="9">
        <v>-681308759</v>
      </c>
      <c r="AA90" s="9">
        <v>-674212799</v>
      </c>
      <c r="AB90" s="9">
        <v>-455124732</v>
      </c>
      <c r="AC90" s="9">
        <v>-440265896</v>
      </c>
      <c r="AD90" s="9">
        <v>-424927808</v>
      </c>
      <c r="AE90" s="9">
        <v>-409482871</v>
      </c>
      <c r="AF90" s="9">
        <v>-393626826</v>
      </c>
    </row>
    <row r="91" spans="2:32">
      <c r="B91" s="24" t="s">
        <v>102</v>
      </c>
      <c r="C91" s="8"/>
      <c r="D91" s="9">
        <f t="shared" si="88"/>
        <v>32176060</v>
      </c>
      <c r="E91" s="9">
        <f t="shared" si="84"/>
        <v>51121030</v>
      </c>
      <c r="F91" s="9">
        <f t="shared" si="85"/>
        <v>43016027</v>
      </c>
      <c r="G91" s="9">
        <f t="shared" si="86"/>
        <v>12368224</v>
      </c>
      <c r="H91" s="9">
        <f t="shared" si="89"/>
        <v>22786922</v>
      </c>
      <c r="I91" s="9">
        <f t="shared" si="87"/>
        <v>-5596238</v>
      </c>
      <c r="J91" s="33"/>
      <c r="K91" s="9">
        <v>32176060</v>
      </c>
      <c r="L91" s="9">
        <v>55195408</v>
      </c>
      <c r="M91" s="9">
        <v>51121030</v>
      </c>
      <c r="N91" s="9">
        <v>44863957</v>
      </c>
      <c r="O91" s="9">
        <v>46223216</v>
      </c>
      <c r="P91" s="9">
        <v>39912111</v>
      </c>
      <c r="Q91" s="9">
        <v>43016027</v>
      </c>
      <c r="R91" s="9">
        <v>24832912</v>
      </c>
      <c r="S91" s="31">
        <v>4655646</v>
      </c>
      <c r="T91" s="9">
        <v>5357571</v>
      </c>
      <c r="U91" s="9">
        <v>12368224</v>
      </c>
      <c r="V91" s="9">
        <v>5105249</v>
      </c>
      <c r="W91" s="9">
        <v>22563727</v>
      </c>
      <c r="X91" s="9">
        <v>34408629</v>
      </c>
      <c r="Y91" s="9">
        <v>22786922</v>
      </c>
      <c r="Z91" s="9">
        <v>12328497</v>
      </c>
      <c r="AA91" s="9">
        <v>1151115</v>
      </c>
      <c r="AB91" s="9">
        <v>-12570832</v>
      </c>
      <c r="AC91" s="9">
        <v>-5596238</v>
      </c>
      <c r="AD91" s="9">
        <v>-3064114</v>
      </c>
      <c r="AE91" s="9">
        <v>582259</v>
      </c>
      <c r="AF91" s="9">
        <v>3644445</v>
      </c>
    </row>
    <row r="92" spans="2:32">
      <c r="B92" s="24" t="s">
        <v>103</v>
      </c>
      <c r="C92" s="8"/>
      <c r="D92" s="9">
        <f t="shared" si="88"/>
        <v>555041802</v>
      </c>
      <c r="E92" s="9">
        <f t="shared" si="84"/>
        <v>539827893</v>
      </c>
      <c r="F92" s="9">
        <f t="shared" si="85"/>
        <v>765648302</v>
      </c>
      <c r="G92" s="9">
        <f t="shared" si="86"/>
        <v>934300768</v>
      </c>
      <c r="H92" s="9">
        <f t="shared" si="89"/>
        <v>1124385539</v>
      </c>
      <c r="I92" s="9">
        <f t="shared" si="87"/>
        <v>771155994</v>
      </c>
      <c r="J92" s="33"/>
      <c r="K92" s="9">
        <v>555041802</v>
      </c>
      <c r="L92" s="9">
        <v>569404138</v>
      </c>
      <c r="M92" s="9">
        <v>539827893</v>
      </c>
      <c r="N92" s="9">
        <v>587474635</v>
      </c>
      <c r="O92" s="9">
        <v>679187019</v>
      </c>
      <c r="P92" s="9">
        <v>771021869</v>
      </c>
      <c r="Q92" s="9">
        <v>765648302</v>
      </c>
      <c r="R92" s="9">
        <v>823843401</v>
      </c>
      <c r="S92" s="31">
        <v>903849845</v>
      </c>
      <c r="T92" s="9">
        <v>960676694</v>
      </c>
      <c r="U92" s="9">
        <v>934300768</v>
      </c>
      <c r="V92" s="9">
        <v>995007087</v>
      </c>
      <c r="W92" s="9">
        <v>1061421934</v>
      </c>
      <c r="X92" s="9">
        <v>1112403329</v>
      </c>
      <c r="Y92" s="9">
        <v>1124385539</v>
      </c>
      <c r="Z92" s="9">
        <v>1092386364</v>
      </c>
      <c r="AA92" s="9">
        <v>1090227891</v>
      </c>
      <c r="AB92" s="9">
        <v>837241062</v>
      </c>
      <c r="AC92" s="9">
        <v>771155994</v>
      </c>
      <c r="AD92" s="9">
        <v>722446042</v>
      </c>
      <c r="AE92" s="9">
        <v>683101201</v>
      </c>
      <c r="AF92" s="9">
        <v>622534198</v>
      </c>
    </row>
    <row r="93" spans="2:32">
      <c r="B93" s="1" t="s">
        <v>104</v>
      </c>
      <c r="C93" s="8"/>
      <c r="D93" s="20">
        <f t="shared" ref="D93:I93" si="90">SUM(D86:D92)</f>
        <v>-1300326663</v>
      </c>
      <c r="E93" s="20">
        <f t="shared" si="90"/>
        <v>-1264554190</v>
      </c>
      <c r="F93" s="20">
        <f t="shared" si="90"/>
        <v>-993374244</v>
      </c>
      <c r="G93" s="20">
        <f t="shared" si="90"/>
        <v>-791530220</v>
      </c>
      <c r="H93" s="20">
        <f t="shared" si="90"/>
        <v>-570407046</v>
      </c>
      <c r="I93" s="20">
        <f t="shared" si="90"/>
        <v>325235476</v>
      </c>
      <c r="J93" s="33"/>
      <c r="K93" s="20">
        <f>SUM(K86:K92)</f>
        <v>-1300326663</v>
      </c>
      <c r="L93" s="20">
        <f>SUM(L86:L92)</f>
        <v>-1246071742</v>
      </c>
      <c r="M93" s="20">
        <f t="shared" ref="M93:P93" si="91">SUM(M86:M92)</f>
        <v>-1264554190</v>
      </c>
      <c r="N93" s="20">
        <f t="shared" si="91"/>
        <v>-1210627034</v>
      </c>
      <c r="O93" s="20">
        <f t="shared" si="91"/>
        <v>-1101154222</v>
      </c>
      <c r="P93" s="20">
        <f t="shared" si="91"/>
        <v>-1003267487</v>
      </c>
      <c r="Q93" s="20">
        <f t="shared" ref="Q93:AF93" si="92">SUM(Q86:Q92)</f>
        <v>-993374244</v>
      </c>
      <c r="R93" s="20">
        <f t="shared" si="92"/>
        <v>-935766296</v>
      </c>
      <c r="S93" s="20">
        <f t="shared" si="92"/>
        <v>-849838057</v>
      </c>
      <c r="T93" s="20">
        <f t="shared" si="92"/>
        <v>-780004292</v>
      </c>
      <c r="U93" s="20">
        <f t="shared" si="92"/>
        <v>-791530220</v>
      </c>
      <c r="V93" s="20">
        <f t="shared" si="92"/>
        <v>-730024746</v>
      </c>
      <c r="W93" s="20">
        <f t="shared" si="92"/>
        <v>-639567092</v>
      </c>
      <c r="X93" s="20">
        <f t="shared" si="92"/>
        <v>-573406259</v>
      </c>
      <c r="Y93" s="20">
        <f t="shared" si="92"/>
        <v>-570407046</v>
      </c>
      <c r="Z93" s="20">
        <f t="shared" si="92"/>
        <v>423347984</v>
      </c>
      <c r="AA93" s="20">
        <f t="shared" si="92"/>
        <v>417108089</v>
      </c>
      <c r="AB93" s="20">
        <f t="shared" si="92"/>
        <v>369487380</v>
      </c>
      <c r="AC93" s="20">
        <f t="shared" si="92"/>
        <v>325235476</v>
      </c>
      <c r="AD93" s="20">
        <f t="shared" si="92"/>
        <v>294395736</v>
      </c>
      <c r="AE93" s="20">
        <f t="shared" si="92"/>
        <v>274142205</v>
      </c>
      <c r="AF93" s="20">
        <f t="shared" si="92"/>
        <v>232493433</v>
      </c>
    </row>
    <row r="94" spans="2:32">
      <c r="B94" s="6"/>
      <c r="C94" s="8"/>
      <c r="D94" s="9"/>
      <c r="E94" s="18"/>
      <c r="F94" s="18"/>
      <c r="G94" s="18"/>
      <c r="H94" s="18"/>
      <c r="I94" s="18"/>
      <c r="J94" s="33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2:39">
      <c r="B95" s="1" t="s">
        <v>105</v>
      </c>
      <c r="C95" s="8"/>
      <c r="D95" s="20">
        <f t="shared" ref="D95:I95" si="93">D93+D78+D84</f>
        <v>-2453333275</v>
      </c>
      <c r="E95" s="20">
        <f t="shared" si="93"/>
        <v>-2441213413</v>
      </c>
      <c r="F95" s="20">
        <f t="shared" si="93"/>
        <v>-1846809383</v>
      </c>
      <c r="G95" s="20">
        <f t="shared" si="93"/>
        <v>-1510839608</v>
      </c>
      <c r="H95" s="20">
        <f t="shared" si="93"/>
        <v>-1185251799</v>
      </c>
      <c r="I95" s="20">
        <f t="shared" si="93"/>
        <v>-503631577</v>
      </c>
      <c r="J95" s="33"/>
      <c r="K95" s="20">
        <f>K93+K78+K84</f>
        <v>-2453333275</v>
      </c>
      <c r="L95" s="20">
        <f>L93+L78+L84</f>
        <v>-2259536916</v>
      </c>
      <c r="M95" s="20">
        <f>M93+M78+M84</f>
        <v>-2441213413</v>
      </c>
      <c r="N95" s="20">
        <f t="shared" ref="N95:P95" si="94">N93+N78+N84</f>
        <v>-2603405745</v>
      </c>
      <c r="O95" s="20">
        <f t="shared" si="94"/>
        <v>-2170995094</v>
      </c>
      <c r="P95" s="20">
        <f t="shared" si="94"/>
        <v>-1870797792</v>
      </c>
      <c r="Q95" s="20">
        <f t="shared" ref="Q95:AF95" si="95">Q93+Q78+Q84</f>
        <v>-1846809383</v>
      </c>
      <c r="R95" s="20">
        <f t="shared" si="95"/>
        <v>-1970420524</v>
      </c>
      <c r="S95" s="20">
        <f t="shared" si="95"/>
        <v>-1687859844</v>
      </c>
      <c r="T95" s="20">
        <f t="shared" si="95"/>
        <v>-1397365047</v>
      </c>
      <c r="U95" s="20">
        <f t="shared" si="95"/>
        <v>-1510839608</v>
      </c>
      <c r="V95" s="20">
        <f t="shared" si="95"/>
        <v>-1692998084</v>
      </c>
      <c r="W95" s="20">
        <f t="shared" si="95"/>
        <v>-1437783413</v>
      </c>
      <c r="X95" s="20">
        <f t="shared" si="95"/>
        <v>-1263590995</v>
      </c>
      <c r="Y95" s="20">
        <f t="shared" si="95"/>
        <v>-1185251799</v>
      </c>
      <c r="Z95" s="20">
        <f t="shared" si="95"/>
        <v>-934965023</v>
      </c>
      <c r="AA95" s="20">
        <f t="shared" si="95"/>
        <v>-823222925</v>
      </c>
      <c r="AB95" s="20">
        <f t="shared" si="95"/>
        <v>-579988101</v>
      </c>
      <c r="AC95" s="20">
        <f t="shared" si="95"/>
        <v>-503631577</v>
      </c>
      <c r="AD95" s="20">
        <f t="shared" si="95"/>
        <v>-527967354</v>
      </c>
      <c r="AE95" s="20">
        <f t="shared" si="95"/>
        <v>-444421887</v>
      </c>
      <c r="AF95" s="20">
        <f t="shared" si="95"/>
        <v>-379426286</v>
      </c>
      <c r="AG95" s="44"/>
      <c r="AH95" s="44"/>
      <c r="AI95" s="44"/>
      <c r="AJ95" s="44"/>
      <c r="AK95" s="44"/>
      <c r="AL95" s="44"/>
      <c r="AM95" s="44"/>
    </row>
    <row r="96" spans="15:18">
      <c r="O96" s="44"/>
      <c r="P96" s="44"/>
      <c r="R96" s="44"/>
    </row>
  </sheetData>
  <pageMargins left="0.7" right="0.7" top="0.75" bottom="0.75" header="0.3" footer="0.3"/>
  <pageSetup paperSize="9" scale="2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WendiZzzzz</cp:lastModifiedBy>
  <dcterms:created xsi:type="dcterms:W3CDTF">2015-06-05T18:19:00Z</dcterms:created>
  <dcterms:modified xsi:type="dcterms:W3CDTF">2022-08-15T04:21:55Z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C61264B25EA24FBF86D19F53BBC39373</vt:lpwstr>
  </property>
  <property fmtid="{D5CDD505-2E9C-101B-9397-08002B2CF9AE}" pid="3" name="KSOProductBuildVer">
    <vt:lpwstr>2052-11.1.0.12302</vt:lpwstr>
  </property>
</Properties>
</file>