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filterPrivacy="1"/>
  <xr:revisionPtr revIDLastSave="0" documentId="13_ncr:1_{A9FB93A3-73C8-BE4A-BDB1-8BC24D2A40CB}" xr6:coauthVersionLast="43" xr6:coauthVersionMax="43" xr10:uidLastSave="{00000000-0000-0000-0000-000000000000}"/>
  <bookViews>
    <workbookView xWindow="0" yWindow="460" windowWidth="28800" windowHeight="15660" xr2:uid="{00000000-000D-0000-FFFF-FFFF00000000}"/>
  </bookViews>
  <sheets>
    <sheet name="Header" sheetId="2" r:id="rId1"/>
    <sheet name="Financial Statemen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3" i="4" l="1"/>
  <c r="I83" i="4"/>
  <c r="G83" i="4"/>
  <c r="E82" i="4"/>
  <c r="D82" i="4"/>
  <c r="E81" i="4"/>
  <c r="D81" i="4"/>
  <c r="E80" i="4"/>
  <c r="D80" i="4"/>
  <c r="E79" i="4"/>
  <c r="D79" i="4"/>
  <c r="N78" i="4"/>
  <c r="H78" i="4" s="1"/>
  <c r="M78" i="4"/>
  <c r="L78" i="4"/>
  <c r="K78" i="4"/>
  <c r="K83" i="4" s="1"/>
  <c r="J78" i="4"/>
  <c r="I78" i="4"/>
  <c r="D78" i="4"/>
  <c r="N77" i="4"/>
  <c r="N83" i="4" s="1"/>
  <c r="M77" i="4"/>
  <c r="M83" i="4" s="1"/>
  <c r="L77" i="4"/>
  <c r="L83" i="4" s="1"/>
  <c r="K77" i="4"/>
  <c r="J77" i="4"/>
  <c r="I77" i="4"/>
  <c r="E77" i="4"/>
  <c r="D77" i="4"/>
  <c r="E76" i="4"/>
  <c r="D76" i="4"/>
  <c r="D83" i="4" s="1"/>
  <c r="N74" i="4"/>
  <c r="M74" i="4"/>
  <c r="L74" i="4"/>
  <c r="K74" i="4"/>
  <c r="J74" i="4"/>
  <c r="I74" i="4"/>
  <c r="H74" i="4"/>
  <c r="G74" i="4"/>
  <c r="E73" i="4"/>
  <c r="D73" i="4"/>
  <c r="E72" i="4"/>
  <c r="D72" i="4"/>
  <c r="E71" i="4"/>
  <c r="D71" i="4"/>
  <c r="E70" i="4"/>
  <c r="E74" i="4" s="1"/>
  <c r="D70" i="4"/>
  <c r="D74" i="4" s="1"/>
  <c r="N67" i="4"/>
  <c r="N68" i="4" s="1"/>
  <c r="M67" i="4"/>
  <c r="M68" i="4" s="1"/>
  <c r="L67" i="4"/>
  <c r="L68" i="4" s="1"/>
  <c r="K67" i="4"/>
  <c r="K68" i="4" s="1"/>
  <c r="J67" i="4"/>
  <c r="I67" i="4"/>
  <c r="H67" i="4"/>
  <c r="G67" i="4"/>
  <c r="G68" i="4" s="1"/>
  <c r="G85" i="4" s="1"/>
  <c r="E66" i="4"/>
  <c r="E67" i="4" s="1"/>
  <c r="E68" i="4" s="1"/>
  <c r="D66" i="4"/>
  <c r="D67" i="4" s="1"/>
  <c r="D68" i="4" s="1"/>
  <c r="E65" i="4"/>
  <c r="D65" i="4"/>
  <c r="N64" i="4"/>
  <c r="M64" i="4"/>
  <c r="L64" i="4"/>
  <c r="K64" i="4"/>
  <c r="J64" i="4"/>
  <c r="J68" i="4" s="1"/>
  <c r="I64" i="4"/>
  <c r="I68" i="4" s="1"/>
  <c r="H64" i="4"/>
  <c r="H68" i="4" s="1"/>
  <c r="G64" i="4"/>
  <c r="E63" i="4"/>
  <c r="D63" i="4"/>
  <c r="E62" i="4"/>
  <c r="D62" i="4"/>
  <c r="E61" i="4"/>
  <c r="D61" i="4"/>
  <c r="E60" i="4"/>
  <c r="D60" i="4"/>
  <c r="E59" i="4"/>
  <c r="D59" i="4"/>
  <c r="E58" i="4"/>
  <c r="E64" i="4" s="1"/>
  <c r="D58" i="4"/>
  <c r="D64" i="4" s="1"/>
  <c r="H55" i="4"/>
  <c r="G55" i="4"/>
  <c r="N54" i="4"/>
  <c r="M54" i="4"/>
  <c r="M55" i="4" s="1"/>
  <c r="L54" i="4"/>
  <c r="L55" i="4" s="1"/>
  <c r="K54" i="4"/>
  <c r="K55" i="4" s="1"/>
  <c r="J54" i="4"/>
  <c r="J55" i="4" s="1"/>
  <c r="I54" i="4"/>
  <c r="I55" i="4" s="1"/>
  <c r="H54" i="4"/>
  <c r="G54" i="4"/>
  <c r="E53" i="4"/>
  <c r="D53" i="4"/>
  <c r="E52" i="4"/>
  <c r="D52" i="4"/>
  <c r="E51" i="4"/>
  <c r="D51" i="4"/>
  <c r="E50" i="4"/>
  <c r="E54" i="4" s="1"/>
  <c r="D50" i="4"/>
  <c r="D54" i="4" s="1"/>
  <c r="N49" i="4"/>
  <c r="N55" i="4" s="1"/>
  <c r="M49" i="4"/>
  <c r="L49" i="4"/>
  <c r="K49" i="4"/>
  <c r="J49" i="4"/>
  <c r="I49" i="4"/>
  <c r="H49" i="4"/>
  <c r="G49" i="4"/>
  <c r="E48" i="4"/>
  <c r="D48" i="4"/>
  <c r="E47" i="4"/>
  <c r="D47" i="4"/>
  <c r="E46" i="4"/>
  <c r="D46" i="4"/>
  <c r="E45" i="4"/>
  <c r="D45" i="4"/>
  <c r="E44" i="4"/>
  <c r="E49" i="4" s="1"/>
  <c r="D44" i="4"/>
  <c r="D49" i="4" s="1"/>
  <c r="E43" i="4"/>
  <c r="D43" i="4"/>
  <c r="E42" i="4"/>
  <c r="D42" i="4"/>
  <c r="N33" i="4"/>
  <c r="M33" i="4"/>
  <c r="L33" i="4"/>
  <c r="K33" i="4"/>
  <c r="J33" i="4"/>
  <c r="I33" i="4"/>
  <c r="H33" i="4"/>
  <c r="G33" i="4"/>
  <c r="E33" i="4"/>
  <c r="D33" i="4"/>
  <c r="E32" i="4"/>
  <c r="D32" i="4"/>
  <c r="E31" i="4"/>
  <c r="D31" i="4"/>
  <c r="E30" i="4"/>
  <c r="D30" i="4"/>
  <c r="E22" i="4"/>
  <c r="D22" i="4"/>
  <c r="E21" i="4"/>
  <c r="D21" i="4"/>
  <c r="E20" i="4"/>
  <c r="D20" i="4"/>
  <c r="E19" i="4"/>
  <c r="D19" i="4"/>
  <c r="E18" i="4"/>
  <c r="D18" i="4"/>
  <c r="E17" i="4"/>
  <c r="D17" i="4"/>
  <c r="N15" i="4"/>
  <c r="N23" i="4" s="1"/>
  <c r="N25" i="4" s="1"/>
  <c r="N35" i="4" s="1"/>
  <c r="M15" i="4"/>
  <c r="M23" i="4" s="1"/>
  <c r="M25" i="4" s="1"/>
  <c r="M35" i="4" s="1"/>
  <c r="N13" i="4"/>
  <c r="M13" i="4"/>
  <c r="L13" i="4"/>
  <c r="K13" i="4"/>
  <c r="J13" i="4"/>
  <c r="I13" i="4"/>
  <c r="H13" i="4"/>
  <c r="G13" i="4"/>
  <c r="E12" i="4"/>
  <c r="D12" i="4"/>
  <c r="E11" i="4"/>
  <c r="D11" i="4"/>
  <c r="E10" i="4"/>
  <c r="E13" i="4" s="1"/>
  <c r="D10" i="4"/>
  <c r="D13" i="4" s="1"/>
  <c r="N9" i="4"/>
  <c r="M9" i="4"/>
  <c r="L9" i="4"/>
  <c r="L15" i="4" s="1"/>
  <c r="L23" i="4" s="1"/>
  <c r="L25" i="4" s="1"/>
  <c r="L35" i="4" s="1"/>
  <c r="K9" i="4"/>
  <c r="K15" i="4" s="1"/>
  <c r="K23" i="4" s="1"/>
  <c r="K25" i="4" s="1"/>
  <c r="K35" i="4" s="1"/>
  <c r="J9" i="4"/>
  <c r="J15" i="4" s="1"/>
  <c r="J23" i="4" s="1"/>
  <c r="J25" i="4" s="1"/>
  <c r="J35" i="4" s="1"/>
  <c r="I9" i="4"/>
  <c r="I15" i="4" s="1"/>
  <c r="I23" i="4" s="1"/>
  <c r="I25" i="4" s="1"/>
  <c r="I35" i="4" s="1"/>
  <c r="H9" i="4"/>
  <c r="H15" i="4" s="1"/>
  <c r="H23" i="4" s="1"/>
  <c r="H25" i="4" s="1"/>
  <c r="H35" i="4" s="1"/>
  <c r="G9" i="4"/>
  <c r="G15" i="4" s="1"/>
  <c r="G23" i="4" s="1"/>
  <c r="G25" i="4" s="1"/>
  <c r="G35" i="4" s="1"/>
  <c r="E8" i="4"/>
  <c r="D8" i="4"/>
  <c r="E7" i="4"/>
  <c r="E9" i="4" s="1"/>
  <c r="D7" i="4"/>
  <c r="D9" i="4" s="1"/>
  <c r="E55" i="4" l="1"/>
  <c r="L85" i="4"/>
  <c r="M85" i="4"/>
  <c r="K85" i="4"/>
  <c r="D55" i="4"/>
  <c r="E15" i="4"/>
  <c r="E23" i="4" s="1"/>
  <c r="E25" i="4" s="1"/>
  <c r="E35" i="4" s="1"/>
  <c r="E83" i="4"/>
  <c r="E85" i="4" s="1"/>
  <c r="N85" i="4"/>
  <c r="I85" i="4"/>
  <c r="D15" i="4"/>
  <c r="D23" i="4" s="1"/>
  <c r="D25" i="4" s="1"/>
  <c r="D35" i="4" s="1"/>
  <c r="D85" i="4"/>
  <c r="J85" i="4"/>
  <c r="H77" i="4"/>
  <c r="H83" i="4" s="1"/>
  <c r="H85" i="4" s="1"/>
  <c r="E78" i="4"/>
</calcChain>
</file>

<file path=xl/sharedStrings.xml><?xml version="1.0" encoding="utf-8"?>
<sst xmlns="http://schemas.openxmlformats.org/spreadsheetml/2006/main" count="83" uniqueCount="82">
  <si>
    <t>Niu Technologies</t>
  </si>
  <si>
    <t>Financial Statements</t>
  </si>
  <si>
    <t>Unaudited Historical Data</t>
  </si>
  <si>
    <t>As of Q4 2018</t>
  </si>
  <si>
    <t>Cost of revenues</t>
  </si>
  <si>
    <t>Research and development expenses</t>
  </si>
  <si>
    <t>Selling and marketing expenses</t>
  </si>
  <si>
    <t>2017-2018</t>
  </si>
  <si>
    <t>2018.10-12</t>
  </si>
  <si>
    <t>2018.7-9</t>
  </si>
  <si>
    <t>2018.4-6</t>
  </si>
  <si>
    <t>2018.1-3</t>
  </si>
  <si>
    <t>2017.10-12</t>
  </si>
  <si>
    <t>2017.7-9</t>
  </si>
  <si>
    <t>2017.4-6</t>
  </si>
  <si>
    <t>2017.1-3</t>
  </si>
  <si>
    <t>Net revenues</t>
  </si>
  <si>
    <t>General and administrative expenses</t>
  </si>
  <si>
    <t>Total operating expenses</t>
  </si>
  <si>
    <t>Operating loss</t>
  </si>
  <si>
    <t>Change in fair value of a convertible loan</t>
  </si>
  <si>
    <t>Interest income</t>
  </si>
  <si>
    <t>Interest expense</t>
  </si>
  <si>
    <t>Investment income</t>
  </si>
  <si>
    <t>Government grants</t>
  </si>
  <si>
    <t>Loss before income taxes</t>
  </si>
  <si>
    <t>Income tax expense</t>
  </si>
  <si>
    <t>Basic and diluted loss per ordinary share</t>
  </si>
  <si>
    <t>Net loss</t>
  </si>
  <si>
    <t>Foreign currency translation adjustment, net of nil income taxes</t>
  </si>
  <si>
    <t>Unrealized gain on available for sale securities, net of nil income taxes</t>
  </si>
  <si>
    <t>Less: reclassification adjustment for gain on available for sale securities realized in net loss, net of nil income taxes</t>
  </si>
  <si>
    <t>ASSETS</t>
  </si>
  <si>
    <t>Cash</t>
  </si>
  <si>
    <t xml:space="preserve">Time deposits-current </t>
  </si>
  <si>
    <t>Short-term investments</t>
  </si>
  <si>
    <t>Restricted cash-current</t>
  </si>
  <si>
    <t>Accounts receivable, net</t>
  </si>
  <si>
    <t>Inventories</t>
  </si>
  <si>
    <t>Prepayments and other current assets</t>
  </si>
  <si>
    <t xml:space="preserve">Total current assets </t>
    <phoneticPr fontId="1" type="noConversion"/>
  </si>
  <si>
    <t>Restricted cash-non current</t>
  </si>
  <si>
    <t>Property and equipment, net</t>
  </si>
  <si>
    <t>Intangible assets, net</t>
  </si>
  <si>
    <t>Other non-current assets</t>
  </si>
  <si>
    <t>Total non-current assets</t>
  </si>
  <si>
    <t xml:space="preserve">Total assets </t>
    <phoneticPr fontId="1" type="noConversion"/>
  </si>
  <si>
    <t>LIABILITIES, MEZZANINE EQUITY AND EQUITY</t>
  </si>
  <si>
    <t>Accounts payable</t>
  </si>
  <si>
    <t>Convertible loan</t>
  </si>
  <si>
    <t>Short-term bank borrowings</t>
  </si>
  <si>
    <t>Advance from customers</t>
  </si>
  <si>
    <t>Deferred revenue-current</t>
  </si>
  <si>
    <t>Accrued expenses and other current liabilities</t>
  </si>
  <si>
    <t xml:space="preserve">Total current liabilities </t>
  </si>
  <si>
    <t>Deferred revenue -non current</t>
    <phoneticPr fontId="1" type="noConversion"/>
  </si>
  <si>
    <t>Warrenty-non current</t>
    <phoneticPr fontId="1" type="noConversion"/>
  </si>
  <si>
    <t>Total non-current liabilities</t>
  </si>
  <si>
    <t>Total liabilities</t>
  </si>
  <si>
    <t>Series A-1 Redeemable Convertible Preferred Shares</t>
  </si>
  <si>
    <t>Series A-2 Redeemable Convertible Preferred Shares</t>
  </si>
  <si>
    <t>Series A-3 Redeemable Convertible Preferred Shares</t>
  </si>
  <si>
    <t>Series B Redeemable Convertible Preferred Shares</t>
  </si>
  <si>
    <t>Total mezzanine equity</t>
  </si>
  <si>
    <t>Ordinary shares</t>
  </si>
  <si>
    <t>Series Seed Convertible Preferred Shares</t>
  </si>
  <si>
    <t>Additional paid-in capital</t>
  </si>
  <si>
    <t>Accumulated other comprehensive (income)/loss</t>
  </si>
  <si>
    <t>Accumulated deficit</t>
  </si>
  <si>
    <t>Income Statement</t>
  </si>
  <si>
    <t>RMB</t>
  </si>
  <si>
    <t>Balance Sheet</t>
  </si>
  <si>
    <t>Basic and diluted loss per ADS</t>
  </si>
  <si>
    <t>Comprehensive loss</t>
  </si>
  <si>
    <t>Gross profit</t>
    <phoneticPr fontId="4" type="noConversion"/>
  </si>
  <si>
    <t>Foreign currency exchange gain/(losses)</t>
    <phoneticPr fontId="4" type="noConversion"/>
  </si>
  <si>
    <t>Other comprehensive income/(losses)</t>
    <phoneticPr fontId="4" type="noConversion"/>
  </si>
  <si>
    <t>Total of other comprehensive income/(losses)</t>
    <phoneticPr fontId="4" type="noConversion"/>
  </si>
  <si>
    <t>Total shareholders’ (equity)/)deficit</t>
    <phoneticPr fontId="4" type="noConversion"/>
  </si>
  <si>
    <t>Total liabilities, mezzanine equity and shareholders’ (equity)/deficit</t>
    <phoneticPr fontId="4" type="noConversion"/>
  </si>
  <si>
    <t>Class A ordinary shares</t>
    <phoneticPr fontId="18" type="noConversion"/>
  </si>
  <si>
    <t>Class B ordinary shares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</si>
</sst>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_(* #,##0_);_(* \(#,##0\);_(* &quot;-&quot;??_);_(@_)"/>
    <numFmt numFmtId="168" formatCode="_(* #,##0_);[Red]_(* \(#,##0\);_(* &quot;-&quot;_)"/>
    <numFmt numFmtId="169" formatCode="_ * #,##0.0_ ;_ * \-#,##0.0_ ;_ * &quot;-&quot;??_ ;_ @_ "/>
    <numFmt numFmtId="170" formatCode="_ &quot;¥&quot;* #,##0.000_ ;_ &quot;¥&quot;* \-#,##0.000_ ;_ &quot;¥&quot;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72"/>
      <color theme="1"/>
      <name val="Calibri"/>
      <family val="2"/>
      <charset val="134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charset val="134"/>
    </font>
    <font>
      <sz val="48"/>
      <color theme="1"/>
      <name val="Calibri"/>
      <family val="2"/>
      <charset val="134"/>
    </font>
    <font>
      <sz val="36"/>
      <color theme="1"/>
      <name val="Calibri"/>
      <family val="2"/>
      <charset val="134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protection locked="0"/>
    </xf>
    <xf numFmtId="0" fontId="10" fillId="0" borderId="0">
      <protection locked="0"/>
    </xf>
    <xf numFmtId="164" fontId="1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2" fillId="0" borderId="0">
      <alignment vertical="center"/>
    </xf>
  </cellStyleXfs>
  <cellXfs count="43">
    <xf numFmtId="0" fontId="0" fillId="0" borderId="0" xfId="0"/>
    <xf numFmtId="0" fontId="3" fillId="0" borderId="0" xfId="3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12" fillId="0" borderId="0" xfId="5" quotePrefix="1" applyFont="1" applyAlignment="1">
      <alignment horizontal="center"/>
      <protection locked="0"/>
    </xf>
    <xf numFmtId="0" fontId="12" fillId="0" borderId="0" xfId="5" applyFont="1" applyAlignment="1">
      <alignment horizontal="center"/>
      <protection locked="0"/>
    </xf>
    <xf numFmtId="167" fontId="9" fillId="0" borderId="0" xfId="6" applyNumberFormat="1" applyFont="1" applyAlignment="1" applyProtection="1">
      <alignment horizontal="right"/>
      <protection locked="0"/>
    </xf>
    <xf numFmtId="167" fontId="8" fillId="0" borderId="0" xfId="6" applyNumberFormat="1" applyFont="1" applyAlignment="1" applyProtection="1">
      <alignment horizontal="right"/>
      <protection locked="0"/>
    </xf>
    <xf numFmtId="165" fontId="9" fillId="0" borderId="0" xfId="7" applyNumberFormat="1" applyFont="1" applyAlignment="1" applyProtection="1">
      <alignment horizontal="right"/>
      <protection locked="0"/>
    </xf>
    <xf numFmtId="165" fontId="9" fillId="0" borderId="0" xfId="6" applyNumberFormat="1" applyFont="1" applyAlignment="1" applyProtection="1">
      <alignment horizontal="right"/>
      <protection locked="0"/>
    </xf>
    <xf numFmtId="165" fontId="8" fillId="0" borderId="0" xfId="7" applyNumberFormat="1" applyFont="1" applyAlignment="1" applyProtection="1">
      <alignment horizontal="right"/>
      <protection locked="0"/>
    </xf>
    <xf numFmtId="10" fontId="8" fillId="0" borderId="0" xfId="7" applyNumberFormat="1" applyFont="1" applyAlignment="1" applyProtection="1">
      <alignment horizontal="right"/>
      <protection locked="0"/>
    </xf>
    <xf numFmtId="168" fontId="12" fillId="0" borderId="0" xfId="5" applyNumberFormat="1" applyFont="1" applyAlignment="1">
      <alignment horizontal="right"/>
      <protection locked="0"/>
    </xf>
    <xf numFmtId="167" fontId="13" fillId="0" borderId="0" xfId="6" applyNumberFormat="1" applyFont="1" applyAlignment="1" applyProtection="1">
      <alignment horizontal="right"/>
      <protection locked="0"/>
    </xf>
    <xf numFmtId="0" fontId="15" fillId="0" borderId="0" xfId="5" applyFont="1" applyAlignment="1" applyProtection="1">
      <alignment horizontal="left"/>
    </xf>
    <xf numFmtId="0" fontId="17" fillId="0" borderId="0" xfId="5" applyFont="1" applyAlignment="1" applyProtection="1">
      <alignment horizontal="left"/>
    </xf>
    <xf numFmtId="164" fontId="13" fillId="0" borderId="0" xfId="1" applyFont="1" applyAlignment="1" applyProtection="1">
      <protection locked="0"/>
    </xf>
    <xf numFmtId="165" fontId="13" fillId="0" borderId="0" xfId="2" applyNumberFormat="1" applyFont="1" applyAlignment="1" applyProtection="1">
      <protection locked="0"/>
    </xf>
    <xf numFmtId="169" fontId="13" fillId="0" borderId="0" xfId="1" applyNumberFormat="1" applyFont="1" applyAlignment="1" applyProtection="1">
      <protection locked="0"/>
    </xf>
    <xf numFmtId="165" fontId="9" fillId="0" borderId="0" xfId="2" applyNumberFormat="1" applyFont="1" applyAlignment="1" applyProtection="1">
      <alignment horizontal="right"/>
      <protection locked="0"/>
    </xf>
    <xf numFmtId="166" fontId="8" fillId="0" borderId="0" xfId="1" applyNumberFormat="1" applyFont="1" applyAlignment="1" applyProtection="1">
      <protection locked="0"/>
    </xf>
    <xf numFmtId="0" fontId="12" fillId="0" borderId="0" xfId="5" applyFont="1">
      <protection locked="0"/>
    </xf>
    <xf numFmtId="0" fontId="13" fillId="0" borderId="0" xfId="5" applyFont="1">
      <protection locked="0"/>
    </xf>
    <xf numFmtId="170" fontId="13" fillId="0" borderId="0" xfId="5" applyNumberFormat="1" applyFont="1">
      <protection locked="0"/>
    </xf>
    <xf numFmtId="0" fontId="14" fillId="0" borderId="0" xfId="5" applyFont="1">
      <protection locked="0"/>
    </xf>
    <xf numFmtId="0" fontId="15" fillId="0" borderId="0" xfId="5" applyFont="1" applyProtection="1"/>
    <xf numFmtId="0" fontId="16" fillId="0" borderId="0" xfId="5" applyFont="1">
      <protection locked="0"/>
    </xf>
    <xf numFmtId="0" fontId="14" fillId="0" borderId="0" xfId="5" applyFont="1" applyAlignment="1">
      <alignment wrapText="1"/>
      <protection locked="0"/>
    </xf>
    <xf numFmtId="167" fontId="9" fillId="0" borderId="0" xfId="6" applyNumberFormat="1" applyFont="1" applyProtection="1">
      <protection locked="0"/>
    </xf>
    <xf numFmtId="0" fontId="16" fillId="0" borderId="0" xfId="5" applyFont="1" applyAlignment="1">
      <alignment wrapText="1"/>
      <protection locked="0"/>
    </xf>
    <xf numFmtId="0" fontId="13" fillId="0" borderId="0" xfId="5" applyFont="1" applyAlignment="1">
      <alignment wrapText="1"/>
      <protection locked="0"/>
    </xf>
    <xf numFmtId="167" fontId="8" fillId="0" borderId="0" xfId="6" applyNumberFormat="1" applyFont="1" applyProtection="1">
      <protection locked="0"/>
    </xf>
    <xf numFmtId="14" fontId="12" fillId="0" borderId="0" xfId="5" applyNumberFormat="1" applyFont="1" applyAlignment="1">
      <alignment horizontal="center"/>
      <protection locked="0"/>
    </xf>
    <xf numFmtId="0" fontId="14" fillId="0" borderId="0" xfId="5" applyFont="1" applyAlignment="1" applyProtection="1">
      <alignment horizontal="center" wrapText="1"/>
    </xf>
    <xf numFmtId="0" fontId="13" fillId="0" borderId="0" xfId="5" applyFont="1" applyAlignment="1">
      <alignment horizontal="left"/>
      <protection locked="0"/>
    </xf>
    <xf numFmtId="167" fontId="12" fillId="0" borderId="0" xfId="6" applyNumberFormat="1" applyFont="1" applyProtection="1">
      <protection locked="0"/>
    </xf>
    <xf numFmtId="0" fontId="12" fillId="0" borderId="0" xfId="5" applyFont="1" applyAlignment="1">
      <alignment horizontal="left"/>
      <protection locked="0"/>
    </xf>
    <xf numFmtId="0" fontId="13" fillId="0" borderId="0" xfId="5" applyFont="1" applyProtection="1"/>
    <xf numFmtId="0" fontId="17" fillId="0" borderId="0" xfId="5" applyFont="1" applyProtection="1"/>
    <xf numFmtId="0" fontId="19" fillId="0" borderId="0" xfId="0" applyFont="1" applyAlignment="1">
      <alignment horizontal="left"/>
    </xf>
    <xf numFmtId="165" fontId="8" fillId="0" borderId="0" xfId="2" applyNumberFormat="1" applyFont="1" applyAlignment="1" applyProtection="1">
      <alignment horizontal="right"/>
      <protection locked="0"/>
    </xf>
    <xf numFmtId="43" fontId="8" fillId="0" borderId="0" xfId="6" applyNumberFormat="1" applyFont="1" applyAlignment="1" applyProtection="1">
      <alignment horizontal="right"/>
      <protection locked="0"/>
    </xf>
  </cellXfs>
  <cellStyles count="13">
    <cellStyle name="Comma" xfId="1" builtinId="3"/>
    <cellStyle name="Comma 2" xfId="11" xr:uid="{2D116DAF-45A0-3744-B0D2-FF54703DC8E1}"/>
    <cellStyle name="Comma 3" xfId="6" xr:uid="{9B0BA99E-3C56-44A4-BBC0-89367A07AC26}"/>
    <cellStyle name="Normal" xfId="0" builtinId="0"/>
    <cellStyle name="Normal 2" xfId="4" xr:uid="{8921CDA4-8ABA-423E-8D6B-BE392774A464}"/>
    <cellStyle name="Normal 2 2" xfId="12" xr:uid="{DC6ABB37-8C42-7F4E-B9F8-9206C7D04288}"/>
    <cellStyle name="Normal 3" xfId="5" xr:uid="{CA68C531-FE62-4AF5-8576-A0BCE67D2F59}"/>
    <cellStyle name="Normal 4" xfId="10" xr:uid="{F678A08C-B596-B448-B00B-66A83248C37C}"/>
    <cellStyle name="Percent" xfId="2" builtinId="5"/>
    <cellStyle name="Percent 2" xfId="9" xr:uid="{BEC09663-43A0-4153-95A6-8F6AE5F43461}"/>
    <cellStyle name="千位分隔 2" xfId="8" xr:uid="{3752F1B3-4770-4CC6-BEF2-7FDFA6A76278}"/>
    <cellStyle name="常规 2" xfId="3" xr:uid="{3A9F9617-41FD-4F53-B8E5-0A582D20663F}"/>
    <cellStyle name="百分比 2" xfId="7" xr:uid="{60217E6C-2AD2-4DD1-82F3-3F7D0B980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2935-318D-4A26-9B17-6EE860203539}">
  <dimension ref="C7:F12"/>
  <sheetViews>
    <sheetView showGridLines="0" tabSelected="1" zoomScale="80" zoomScaleNormal="80" workbookViewId="0"/>
  </sheetViews>
  <sheetFormatPr baseColWidth="10" defaultColWidth="10.83203125" defaultRowHeight="15"/>
  <cols>
    <col min="1" max="2" width="10.83203125" style="2"/>
    <col min="3" max="3" width="7.83203125" style="2" customWidth="1"/>
    <col min="4" max="4" width="10.83203125" style="2" customWidth="1"/>
    <col min="5" max="5" width="5.1640625" style="2" customWidth="1"/>
    <col min="6" max="6" width="10.83203125" style="2" customWidth="1"/>
    <col min="7" max="7" width="10.83203125" style="2"/>
    <col min="8" max="8" width="10.83203125" style="2" customWidth="1"/>
    <col min="9" max="16384" width="10.83203125" style="2"/>
  </cols>
  <sheetData>
    <row r="7" spans="3:6" ht="92">
      <c r="C7" s="1" t="s">
        <v>0</v>
      </c>
    </row>
    <row r="9" spans="3:6" ht="62">
      <c r="C9" s="3"/>
      <c r="D9" s="3" t="s">
        <v>1</v>
      </c>
    </row>
    <row r="10" spans="3:6" ht="62">
      <c r="C10" s="3" t="s">
        <v>2</v>
      </c>
      <c r="D10" s="3"/>
    </row>
    <row r="12" spans="3:6" ht="47">
      <c r="C12" s="4"/>
      <c r="E12" s="4"/>
      <c r="F12" s="4" t="s">
        <v>3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48E9-C8FC-8F40-AADE-E26F27FE036B}">
  <dimension ref="A1:N85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8" defaultRowHeight="15"/>
  <cols>
    <col min="1" max="1" width="3.33203125" style="23" customWidth="1"/>
    <col min="2" max="2" width="52.5" style="23" customWidth="1"/>
    <col min="3" max="3" width="3.83203125" style="23" customWidth="1"/>
    <col min="4" max="5" width="14.83203125" style="23" customWidth="1"/>
    <col min="6" max="6" width="3.83203125" style="23" customWidth="1"/>
    <col min="7" max="14" width="14.83203125" style="23" customWidth="1"/>
    <col min="15" max="16384" width="8" style="23"/>
  </cols>
  <sheetData>
    <row r="1" spans="1:14">
      <c r="A1" s="22" t="s">
        <v>1</v>
      </c>
    </row>
    <row r="2" spans="1:14">
      <c r="A2" s="22" t="s">
        <v>7</v>
      </c>
      <c r="D2" s="19"/>
      <c r="E2" s="24"/>
      <c r="I2" s="18"/>
      <c r="J2" s="17"/>
    </row>
    <row r="3" spans="1:14">
      <c r="A3" s="22" t="s">
        <v>70</v>
      </c>
      <c r="D3" s="19"/>
      <c r="E3" s="24"/>
      <c r="I3" s="18"/>
      <c r="J3" s="17"/>
    </row>
    <row r="4" spans="1:14">
      <c r="D4" s="19"/>
      <c r="E4" s="24"/>
      <c r="I4" s="18"/>
      <c r="J4" s="17"/>
    </row>
    <row r="5" spans="1:14">
      <c r="B5" s="25" t="s">
        <v>69</v>
      </c>
      <c r="C5" s="25"/>
      <c r="D5" s="5">
        <v>2018</v>
      </c>
      <c r="E5" s="5">
        <v>2017</v>
      </c>
      <c r="F5" s="5"/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pans="1:14">
      <c r="B6" s="26"/>
      <c r="C6" s="2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>
      <c r="B7" s="27" t="s">
        <v>16</v>
      </c>
      <c r="C7" s="27"/>
      <c r="D7" s="7">
        <f>SUM(G7:J7)</f>
        <v>1477781304</v>
      </c>
      <c r="E7" s="7">
        <f>SUM(K7:N7)</f>
        <v>769368001</v>
      </c>
      <c r="F7" s="7"/>
      <c r="G7" s="7">
        <v>427505084</v>
      </c>
      <c r="H7" s="7">
        <v>493196944</v>
      </c>
      <c r="I7" s="7">
        <v>384256352</v>
      </c>
      <c r="J7" s="7">
        <v>172822924</v>
      </c>
      <c r="K7" s="7">
        <v>219245438</v>
      </c>
      <c r="L7" s="7">
        <v>265048301</v>
      </c>
      <c r="M7" s="7">
        <v>179215939</v>
      </c>
      <c r="N7" s="7">
        <v>105858323</v>
      </c>
    </row>
    <row r="8" spans="1:14">
      <c r="B8" s="27" t="s">
        <v>4</v>
      </c>
      <c r="C8" s="27"/>
      <c r="D8" s="7">
        <f>SUM(G8:J8)</f>
        <v>-1279155847</v>
      </c>
      <c r="E8" s="7">
        <f>SUM(K8:N8)</f>
        <v>-714669718</v>
      </c>
      <c r="F8" s="7"/>
      <c r="G8" s="7">
        <v>-369961904</v>
      </c>
      <c r="H8" s="7">
        <v>-432008871</v>
      </c>
      <c r="I8" s="7">
        <v>-326337890</v>
      </c>
      <c r="J8" s="7">
        <v>-150847182</v>
      </c>
      <c r="K8" s="7">
        <v>-209550877</v>
      </c>
      <c r="L8" s="7">
        <v>-241624965</v>
      </c>
      <c r="M8" s="7">
        <v>-166070279</v>
      </c>
      <c r="N8" s="7">
        <v>-97423597</v>
      </c>
    </row>
    <row r="9" spans="1:14">
      <c r="B9" s="25" t="s">
        <v>74</v>
      </c>
      <c r="C9" s="25"/>
      <c r="D9" s="8">
        <f>SUM(D7:D8)</f>
        <v>198625457</v>
      </c>
      <c r="E9" s="8">
        <f>SUM(E7:E8)</f>
        <v>54698283</v>
      </c>
      <c r="F9" s="8"/>
      <c r="G9" s="8">
        <f>SUM(G7:G8)</f>
        <v>57543180</v>
      </c>
      <c r="H9" s="8">
        <f>SUM(H7:H8)</f>
        <v>61188073</v>
      </c>
      <c r="I9" s="8">
        <f>SUM(I7:I8)</f>
        <v>57918462</v>
      </c>
      <c r="J9" s="8">
        <f t="shared" ref="J9:N9" si="0">SUM(J7:J8)</f>
        <v>21975742</v>
      </c>
      <c r="K9" s="8">
        <f t="shared" si="0"/>
        <v>9694561</v>
      </c>
      <c r="L9" s="8">
        <f t="shared" si="0"/>
        <v>23423336</v>
      </c>
      <c r="M9" s="8">
        <f t="shared" si="0"/>
        <v>13145660</v>
      </c>
      <c r="N9" s="8">
        <f t="shared" si="0"/>
        <v>8434726</v>
      </c>
    </row>
    <row r="10" spans="1:14">
      <c r="B10" s="27" t="s">
        <v>6</v>
      </c>
      <c r="C10" s="27"/>
      <c r="D10" s="7">
        <f>SUM(G10:J10)</f>
        <v>-150150872</v>
      </c>
      <c r="E10" s="7">
        <f>SUM(K10:N10)</f>
        <v>-83064894</v>
      </c>
      <c r="F10" s="20"/>
      <c r="G10" s="7">
        <v>-41802946</v>
      </c>
      <c r="H10" s="7">
        <v>-38118554</v>
      </c>
      <c r="I10" s="7">
        <v>-50968566</v>
      </c>
      <c r="J10" s="7">
        <v>-19260806</v>
      </c>
      <c r="K10" s="7">
        <v>-24525340</v>
      </c>
      <c r="L10" s="7">
        <v>-22687662</v>
      </c>
      <c r="M10" s="7">
        <v>-20358777</v>
      </c>
      <c r="N10" s="7">
        <v>-15493115</v>
      </c>
    </row>
    <row r="11" spans="1:14">
      <c r="B11" s="27" t="s">
        <v>17</v>
      </c>
      <c r="C11" s="27"/>
      <c r="D11" s="7">
        <f t="shared" ref="D11:D12" si="1">SUM(G11:J11)</f>
        <v>-274110654</v>
      </c>
      <c r="E11" s="7">
        <f t="shared" ref="E11" si="2">SUM(K11:N11)</f>
        <v>-76411871</v>
      </c>
      <c r="F11" s="20"/>
      <c r="G11" s="7">
        <v>-26733610</v>
      </c>
      <c r="H11" s="7">
        <v>-14059924</v>
      </c>
      <c r="I11" s="7">
        <v>-214694495</v>
      </c>
      <c r="J11" s="7">
        <v>-18622625</v>
      </c>
      <c r="K11" s="7">
        <v>-20082841</v>
      </c>
      <c r="L11" s="7">
        <v>-19363738</v>
      </c>
      <c r="M11" s="7">
        <v>-18304083</v>
      </c>
      <c r="N11" s="7">
        <v>-18661209</v>
      </c>
    </row>
    <row r="12" spans="1:14">
      <c r="B12" s="27" t="s">
        <v>5</v>
      </c>
      <c r="C12" s="27"/>
      <c r="D12" s="7">
        <f t="shared" si="1"/>
        <v>-91811892</v>
      </c>
      <c r="E12" s="7">
        <f>SUM(K12:N12)</f>
        <v>-39492743</v>
      </c>
      <c r="F12" s="20"/>
      <c r="G12" s="7">
        <v>-22105334</v>
      </c>
      <c r="H12" s="7">
        <v>-13652474</v>
      </c>
      <c r="I12" s="7">
        <v>-45937014</v>
      </c>
      <c r="J12" s="7">
        <v>-10117070</v>
      </c>
      <c r="K12" s="7">
        <v>-8724895</v>
      </c>
      <c r="L12" s="7">
        <v>-9601810</v>
      </c>
      <c r="M12" s="7">
        <v>-10785035</v>
      </c>
      <c r="N12" s="7">
        <v>-10381003</v>
      </c>
    </row>
    <row r="13" spans="1:14">
      <c r="B13" s="25" t="s">
        <v>18</v>
      </c>
      <c r="C13" s="25"/>
      <c r="D13" s="8">
        <f>SUM(D10:D12)</f>
        <v>-516073418</v>
      </c>
      <c r="E13" s="8">
        <f>SUM(E10:E12)</f>
        <v>-198969508</v>
      </c>
      <c r="F13" s="41"/>
      <c r="G13" s="8">
        <f>SUM(G10:G12)</f>
        <v>-90641890</v>
      </c>
      <c r="H13" s="8">
        <f>SUM(H10:H12)</f>
        <v>-65830952</v>
      </c>
      <c r="I13" s="8">
        <f>SUM(I10:I12)</f>
        <v>-311600075</v>
      </c>
      <c r="J13" s="8">
        <f t="shared" ref="J13:N13" si="3">SUM(J10:J12)</f>
        <v>-48000501</v>
      </c>
      <c r="K13" s="8">
        <f t="shared" si="3"/>
        <v>-53333076</v>
      </c>
      <c r="L13" s="8">
        <f t="shared" si="3"/>
        <v>-51653210</v>
      </c>
      <c r="M13" s="8">
        <f t="shared" si="3"/>
        <v>-49447895</v>
      </c>
      <c r="N13" s="8">
        <f t="shared" si="3"/>
        <v>-44535327</v>
      </c>
    </row>
    <row r="14" spans="1:14">
      <c r="B14" s="16"/>
      <c r="C14" s="16"/>
      <c r="D14" s="9"/>
      <c r="E14" s="9"/>
      <c r="F14" s="9"/>
      <c r="G14" s="9"/>
      <c r="H14" s="9"/>
      <c r="I14" s="10"/>
      <c r="J14" s="10"/>
      <c r="K14" s="10"/>
      <c r="L14" s="9"/>
      <c r="M14" s="7"/>
      <c r="N14" s="7"/>
    </row>
    <row r="15" spans="1:14">
      <c r="B15" s="25" t="s">
        <v>19</v>
      </c>
      <c r="C15" s="25"/>
      <c r="D15" s="8">
        <f>D9+D13</f>
        <v>-317447961</v>
      </c>
      <c r="E15" s="8">
        <f>E9+E13</f>
        <v>-144271225</v>
      </c>
      <c r="F15" s="8"/>
      <c r="G15" s="8">
        <f>G9+G13</f>
        <v>-33098710</v>
      </c>
      <c r="H15" s="8">
        <f t="shared" ref="H15:N15" si="4">H9+H13</f>
        <v>-4642879</v>
      </c>
      <c r="I15" s="8">
        <f t="shared" si="4"/>
        <v>-253681613</v>
      </c>
      <c r="J15" s="8">
        <f t="shared" si="4"/>
        <v>-26024759</v>
      </c>
      <c r="K15" s="8">
        <f t="shared" si="4"/>
        <v>-43638515</v>
      </c>
      <c r="L15" s="8">
        <f t="shared" si="4"/>
        <v>-28229874</v>
      </c>
      <c r="M15" s="8">
        <f t="shared" si="4"/>
        <v>-36302235</v>
      </c>
      <c r="N15" s="8">
        <f t="shared" si="4"/>
        <v>-36100601</v>
      </c>
    </row>
    <row r="16" spans="1:14">
      <c r="B16" s="16"/>
      <c r="C16" s="1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>
      <c r="B17" s="27" t="s">
        <v>20</v>
      </c>
      <c r="C17" s="27"/>
      <c r="D17" s="7">
        <f t="shared" ref="D17:D22" si="5">SUM(G17:J17)</f>
        <v>-34499858</v>
      </c>
      <c r="E17" s="7">
        <f>SUM(K17:N17)</f>
        <v>-43006399</v>
      </c>
      <c r="F17" s="7"/>
      <c r="G17" s="7">
        <v>0</v>
      </c>
      <c r="H17" s="7">
        <v>0</v>
      </c>
      <c r="I17" s="7">
        <v>0</v>
      </c>
      <c r="J17" s="7">
        <v>-34499858</v>
      </c>
      <c r="K17" s="7">
        <v>-5873254</v>
      </c>
      <c r="L17" s="7">
        <v>-12317728</v>
      </c>
      <c r="M17" s="7">
        <v>-24594024</v>
      </c>
      <c r="N17" s="7">
        <v>-221393</v>
      </c>
    </row>
    <row r="18" spans="2:14">
      <c r="B18" s="27" t="s">
        <v>21</v>
      </c>
      <c r="C18" s="27"/>
      <c r="D18" s="7">
        <f t="shared" si="5"/>
        <v>2998796</v>
      </c>
      <c r="E18" s="7">
        <f t="shared" ref="E18:E22" si="6">SUM(K18:N18)</f>
        <v>1006972</v>
      </c>
      <c r="F18" s="7"/>
      <c r="G18" s="7">
        <v>1080106</v>
      </c>
      <c r="H18" s="7">
        <v>590001</v>
      </c>
      <c r="I18" s="7">
        <v>957069</v>
      </c>
      <c r="J18" s="7">
        <v>371620</v>
      </c>
      <c r="K18" s="7">
        <v>247383</v>
      </c>
      <c r="L18" s="7">
        <v>309164</v>
      </c>
      <c r="M18" s="7">
        <v>270964</v>
      </c>
      <c r="N18" s="7">
        <v>179461</v>
      </c>
    </row>
    <row r="19" spans="2:14">
      <c r="B19" s="27" t="s">
        <v>22</v>
      </c>
      <c r="C19" s="27"/>
      <c r="D19" s="7">
        <f t="shared" si="5"/>
        <v>-7721675</v>
      </c>
      <c r="E19" s="7">
        <f t="shared" si="6"/>
        <v>-3153521</v>
      </c>
      <c r="F19" s="7"/>
      <c r="G19" s="7">
        <v>-1458859</v>
      </c>
      <c r="H19" s="7">
        <v>-2357501</v>
      </c>
      <c r="I19" s="7">
        <v>-1983012</v>
      </c>
      <c r="J19" s="7">
        <v>-1922303</v>
      </c>
      <c r="K19" s="7">
        <v>-1250223</v>
      </c>
      <c r="L19" s="7">
        <v>-814363</v>
      </c>
      <c r="M19" s="7">
        <v>-723335</v>
      </c>
      <c r="N19" s="7">
        <v>-365600</v>
      </c>
    </row>
    <row r="20" spans="2:14">
      <c r="B20" s="27" t="s">
        <v>75</v>
      </c>
      <c r="C20" s="27"/>
      <c r="D20" s="7">
        <f t="shared" si="5"/>
        <v>1646173</v>
      </c>
      <c r="E20" s="7">
        <f t="shared" si="6"/>
        <v>1612766</v>
      </c>
      <c r="F20" s="7"/>
      <c r="G20" s="7">
        <v>-298349</v>
      </c>
      <c r="H20" s="7">
        <v>2347184</v>
      </c>
      <c r="I20" s="7">
        <v>965587</v>
      </c>
      <c r="J20" s="7">
        <v>-1368249</v>
      </c>
      <c r="K20" s="7">
        <v>887229</v>
      </c>
      <c r="L20" s="7">
        <v>970762</v>
      </c>
      <c r="M20" s="7">
        <v>-37527</v>
      </c>
      <c r="N20" s="7">
        <v>-207698</v>
      </c>
    </row>
    <row r="21" spans="2:14">
      <c r="B21" s="27" t="s">
        <v>23</v>
      </c>
      <c r="C21" s="27"/>
      <c r="D21" s="7">
        <f t="shared" si="5"/>
        <v>4601849</v>
      </c>
      <c r="E21" s="7">
        <f t="shared" si="6"/>
        <v>2315536</v>
      </c>
      <c r="F21" s="7"/>
      <c r="G21" s="7">
        <v>1692537</v>
      </c>
      <c r="H21" s="7">
        <v>1704722</v>
      </c>
      <c r="I21" s="7">
        <v>728440</v>
      </c>
      <c r="J21" s="7">
        <v>476150</v>
      </c>
      <c r="K21" s="7">
        <v>917428</v>
      </c>
      <c r="L21" s="7">
        <v>623198</v>
      </c>
      <c r="M21" s="7">
        <v>403154</v>
      </c>
      <c r="N21" s="7">
        <v>371756</v>
      </c>
    </row>
    <row r="22" spans="2:14">
      <c r="B22" s="27" t="s">
        <v>24</v>
      </c>
      <c r="C22" s="27"/>
      <c r="D22" s="7">
        <f t="shared" si="5"/>
        <v>1395200</v>
      </c>
      <c r="E22" s="7">
        <f t="shared" si="6"/>
        <v>833000</v>
      </c>
      <c r="F22" s="7"/>
      <c r="G22" s="7">
        <v>84100</v>
      </c>
      <c r="H22" s="7">
        <v>200000</v>
      </c>
      <c r="I22" s="7">
        <v>26700</v>
      </c>
      <c r="J22" s="7">
        <v>1084400</v>
      </c>
      <c r="K22" s="7">
        <v>0</v>
      </c>
      <c r="L22" s="7">
        <v>114000</v>
      </c>
      <c r="M22" s="7">
        <v>416000</v>
      </c>
      <c r="N22" s="7">
        <v>303000</v>
      </c>
    </row>
    <row r="23" spans="2:14">
      <c r="B23" s="25" t="s">
        <v>25</v>
      </c>
      <c r="C23" s="25"/>
      <c r="D23" s="8">
        <f t="shared" ref="D23:E23" si="7">SUM(D15,D17:D22)</f>
        <v>-349027476</v>
      </c>
      <c r="E23" s="8">
        <f t="shared" si="7"/>
        <v>-184662871</v>
      </c>
      <c r="F23" s="8"/>
      <c r="G23" s="8">
        <f t="shared" ref="G23:N23" si="8">SUM(G15,G17:G22)</f>
        <v>-31999175</v>
      </c>
      <c r="H23" s="8">
        <f t="shared" si="8"/>
        <v>-2158473</v>
      </c>
      <c r="I23" s="8">
        <f t="shared" si="8"/>
        <v>-252986829</v>
      </c>
      <c r="J23" s="8">
        <f t="shared" si="8"/>
        <v>-61882999</v>
      </c>
      <c r="K23" s="8">
        <f t="shared" si="8"/>
        <v>-48709952</v>
      </c>
      <c r="L23" s="8">
        <f t="shared" si="8"/>
        <v>-39344841</v>
      </c>
      <c r="M23" s="8">
        <f t="shared" si="8"/>
        <v>-60567003</v>
      </c>
      <c r="N23" s="8">
        <f t="shared" si="8"/>
        <v>-36041075</v>
      </c>
    </row>
    <row r="24" spans="2:14">
      <c r="B24" s="27" t="s">
        <v>26</v>
      </c>
      <c r="C24" s="27"/>
      <c r="D24" s="7">
        <v>0</v>
      </c>
      <c r="E24" s="7">
        <v>0</v>
      </c>
      <c r="F24" s="7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2:14" ht="16">
      <c r="B25" s="28" t="s">
        <v>28</v>
      </c>
      <c r="C25" s="25"/>
      <c r="D25" s="8">
        <f>SUM(D23:D24)</f>
        <v>-349027476</v>
      </c>
      <c r="E25" s="8">
        <f>SUM(E23:E24)</f>
        <v>-184662871</v>
      </c>
      <c r="F25" s="8"/>
      <c r="G25" s="8">
        <f>SUM(G23:G24)</f>
        <v>-31999175</v>
      </c>
      <c r="H25" s="8">
        <f>SUM(H23:H24)</f>
        <v>-2158473</v>
      </c>
      <c r="I25" s="8">
        <f>SUM(I23:I24)</f>
        <v>-252986829</v>
      </c>
      <c r="J25" s="8">
        <f t="shared" ref="J25:N25" si="9">SUM(J23:J24)</f>
        <v>-61882999</v>
      </c>
      <c r="K25" s="8">
        <f t="shared" si="9"/>
        <v>-48709952</v>
      </c>
      <c r="L25" s="8">
        <f t="shared" si="9"/>
        <v>-39344841</v>
      </c>
      <c r="M25" s="8">
        <f t="shared" si="9"/>
        <v>-60567003</v>
      </c>
      <c r="N25" s="8">
        <f t="shared" si="9"/>
        <v>-36041075</v>
      </c>
    </row>
    <row r="26" spans="2:14" ht="16">
      <c r="B26" s="28" t="s">
        <v>27</v>
      </c>
      <c r="C26" s="28"/>
      <c r="D26" s="42">
        <v>-5.3015589487857468</v>
      </c>
      <c r="E26" s="42">
        <v>-7.0226887200358119</v>
      </c>
      <c r="F26" s="8"/>
      <c r="G26" s="42">
        <v>-0.24467915778834373</v>
      </c>
      <c r="H26" s="42">
        <v>-3.7724814788242467E-2</v>
      </c>
      <c r="I26" s="42">
        <v>-6.1747112250842617</v>
      </c>
      <c r="J26" s="42">
        <v>-1.85299466616122</v>
      </c>
      <c r="K26" s="42">
        <v>-1.5278433173334638</v>
      </c>
      <c r="L26" s="42">
        <v>-1.2340959070006408</v>
      </c>
      <c r="M26" s="42">
        <v>-2.5999582749794756</v>
      </c>
      <c r="N26" s="42">
        <v>-2.0126380855267492</v>
      </c>
    </row>
    <row r="27" spans="2:14" ht="16">
      <c r="B27" s="28" t="s">
        <v>72</v>
      </c>
      <c r="C27" s="28"/>
      <c r="D27" s="42">
        <v>-2.6507794743928734</v>
      </c>
      <c r="E27" s="8">
        <v>0</v>
      </c>
      <c r="F27" s="8"/>
      <c r="G27" s="42">
        <v>-0.12233957889417187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2:14">
      <c r="B28" s="28"/>
      <c r="C28" s="2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16">
      <c r="B29" s="28" t="s">
        <v>76</v>
      </c>
      <c r="C29" s="28"/>
      <c r="D29" s="29"/>
      <c r="E29" s="29"/>
      <c r="F29" s="29"/>
      <c r="G29" s="29"/>
      <c r="H29" s="29"/>
      <c r="I29" s="12"/>
      <c r="J29" s="12"/>
      <c r="K29" s="11"/>
      <c r="L29" s="11"/>
      <c r="M29" s="11"/>
      <c r="N29" s="11"/>
    </row>
    <row r="30" spans="2:14" ht="16">
      <c r="B30" s="30" t="s">
        <v>29</v>
      </c>
      <c r="C30" s="30"/>
      <c r="D30" s="7">
        <f>SUM(G30:J30)</f>
        <v>-28436867</v>
      </c>
      <c r="E30" s="7">
        <f t="shared" ref="E30:E32" si="10">SUM(K30:N30)</f>
        <v>9994461</v>
      </c>
      <c r="F30" s="7"/>
      <c r="G30" s="7">
        <v>-10117727</v>
      </c>
      <c r="H30" s="7">
        <v>-11470675</v>
      </c>
      <c r="I30" s="7">
        <v>-13967724</v>
      </c>
      <c r="J30" s="7">
        <v>7119259</v>
      </c>
      <c r="K30" s="7">
        <v>2690014</v>
      </c>
      <c r="L30" s="7">
        <v>3469950</v>
      </c>
      <c r="M30" s="7">
        <v>3018582</v>
      </c>
      <c r="N30" s="7">
        <v>815915</v>
      </c>
    </row>
    <row r="31" spans="2:14" ht="32">
      <c r="B31" s="30" t="s">
        <v>30</v>
      </c>
      <c r="C31" s="30"/>
      <c r="D31" s="7">
        <f t="shared" ref="D31:D32" si="11">SUM(G31:J31)</f>
        <v>4655556</v>
      </c>
      <c r="E31" s="7">
        <f t="shared" si="10"/>
        <v>2415901</v>
      </c>
      <c r="F31" s="7"/>
      <c r="G31" s="7">
        <v>1351839</v>
      </c>
      <c r="H31" s="7">
        <v>1998015</v>
      </c>
      <c r="I31" s="7">
        <v>974217</v>
      </c>
      <c r="J31" s="7">
        <v>331485</v>
      </c>
      <c r="K31" s="7">
        <v>759538</v>
      </c>
      <c r="L31" s="7">
        <v>799621</v>
      </c>
      <c r="M31" s="7">
        <v>446758</v>
      </c>
      <c r="N31" s="7">
        <v>409984</v>
      </c>
    </row>
    <row r="32" spans="2:14" ht="32">
      <c r="B32" s="31" t="s">
        <v>31</v>
      </c>
      <c r="C32" s="31"/>
      <c r="D32" s="7">
        <f t="shared" si="11"/>
        <v>-4601849</v>
      </c>
      <c r="E32" s="7">
        <f t="shared" si="10"/>
        <v>-2315536</v>
      </c>
      <c r="F32" s="7"/>
      <c r="G32" s="7">
        <v>-1692537</v>
      </c>
      <c r="H32" s="7">
        <v>-1704722</v>
      </c>
      <c r="I32" s="7">
        <v>-728440</v>
      </c>
      <c r="J32" s="7">
        <v>-476150</v>
      </c>
      <c r="K32" s="7">
        <v>-917428</v>
      </c>
      <c r="L32" s="7">
        <v>-623198</v>
      </c>
      <c r="M32" s="7">
        <v>-403154</v>
      </c>
      <c r="N32" s="7">
        <v>-371756</v>
      </c>
    </row>
    <row r="33" spans="2:14">
      <c r="B33" s="25" t="s">
        <v>77</v>
      </c>
      <c r="C33" s="25"/>
      <c r="D33" s="8">
        <f>SUM(D30:D32)</f>
        <v>-28383160</v>
      </c>
      <c r="E33" s="8">
        <f>SUM(E30:E32)</f>
        <v>10094826</v>
      </c>
      <c r="F33" s="8"/>
      <c r="G33" s="8">
        <f>SUM(G30:G32)</f>
        <v>-10458425</v>
      </c>
      <c r="H33" s="8">
        <f>SUM(H30:H32)</f>
        <v>-11177382</v>
      </c>
      <c r="I33" s="8">
        <f>SUM(I30:I32)</f>
        <v>-13721947</v>
      </c>
      <c r="J33" s="8">
        <f t="shared" ref="J33:N33" si="12">SUM(J30:J32)</f>
        <v>6974594</v>
      </c>
      <c r="K33" s="8">
        <f t="shared" si="12"/>
        <v>2532124</v>
      </c>
      <c r="L33" s="8">
        <f t="shared" si="12"/>
        <v>3646373</v>
      </c>
      <c r="M33" s="8">
        <f t="shared" si="12"/>
        <v>3062186</v>
      </c>
      <c r="N33" s="8">
        <f t="shared" si="12"/>
        <v>854143</v>
      </c>
    </row>
    <row r="34" spans="2:14">
      <c r="B34" s="25"/>
      <c r="C34" s="2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>
      <c r="B35" s="22" t="s">
        <v>73</v>
      </c>
      <c r="C35" s="22"/>
      <c r="D35" s="32">
        <f>SUM(D25,D33)</f>
        <v>-377410636</v>
      </c>
      <c r="E35" s="32">
        <f>SUM(E25,E33)</f>
        <v>-174568045</v>
      </c>
      <c r="F35" s="32"/>
      <c r="G35" s="32">
        <f t="shared" ref="G35:N35" si="13">SUM(G25,G33)</f>
        <v>-42457600</v>
      </c>
      <c r="H35" s="32">
        <f t="shared" si="13"/>
        <v>-13335855</v>
      </c>
      <c r="I35" s="32">
        <f t="shared" si="13"/>
        <v>-266708776</v>
      </c>
      <c r="J35" s="32">
        <f t="shared" si="13"/>
        <v>-54908405</v>
      </c>
      <c r="K35" s="32">
        <f t="shared" si="13"/>
        <v>-46177828</v>
      </c>
      <c r="L35" s="32">
        <f t="shared" si="13"/>
        <v>-35698468</v>
      </c>
      <c r="M35" s="32">
        <f t="shared" si="13"/>
        <v>-57504817</v>
      </c>
      <c r="N35" s="32">
        <f t="shared" si="13"/>
        <v>-35186932</v>
      </c>
    </row>
    <row r="36" spans="2:14">
      <c r="B36" s="26"/>
      <c r="C36" s="2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>
      <c r="B37" s="26"/>
      <c r="C37" s="2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4">
      <c r="B38" s="26"/>
      <c r="C38" s="2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4">
      <c r="B39" s="25" t="s">
        <v>71</v>
      </c>
      <c r="C39" s="25"/>
      <c r="D39" s="5">
        <v>2018</v>
      </c>
      <c r="E39" s="5">
        <v>2017</v>
      </c>
      <c r="F39" s="33"/>
      <c r="G39" s="33">
        <v>43465</v>
      </c>
      <c r="H39" s="33">
        <v>43373</v>
      </c>
      <c r="I39" s="33">
        <v>43281</v>
      </c>
      <c r="J39" s="33">
        <v>43190</v>
      </c>
      <c r="K39" s="33">
        <v>43100</v>
      </c>
      <c r="L39" s="33">
        <v>43008</v>
      </c>
      <c r="M39" s="33">
        <v>42916</v>
      </c>
      <c r="N39" s="33">
        <v>42825</v>
      </c>
    </row>
    <row r="40" spans="2:14">
      <c r="B40" s="25"/>
      <c r="C40" s="25"/>
      <c r="D40" s="5"/>
      <c r="E40" s="5"/>
      <c r="F40" s="33"/>
      <c r="G40" s="33"/>
      <c r="H40" s="33"/>
      <c r="I40" s="33"/>
      <c r="J40" s="33"/>
      <c r="K40" s="33"/>
      <c r="L40" s="33"/>
      <c r="M40" s="33"/>
      <c r="N40" s="33"/>
    </row>
    <row r="41" spans="2:14">
      <c r="B41" s="26" t="s">
        <v>32</v>
      </c>
      <c r="C41" s="26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2:14">
      <c r="B42" s="35" t="s">
        <v>33</v>
      </c>
      <c r="C42" s="35"/>
      <c r="D42" s="7">
        <f>G42</f>
        <v>569059591</v>
      </c>
      <c r="E42" s="7">
        <f>K42</f>
        <v>111996325</v>
      </c>
      <c r="F42" s="21"/>
      <c r="G42" s="7">
        <v>569059591</v>
      </c>
      <c r="H42" s="7">
        <v>89193058</v>
      </c>
      <c r="I42" s="7">
        <v>156818614</v>
      </c>
      <c r="J42" s="7">
        <v>214148148</v>
      </c>
      <c r="K42" s="7">
        <v>111996325</v>
      </c>
      <c r="L42" s="7">
        <v>120747678</v>
      </c>
      <c r="M42" s="7">
        <v>144744824</v>
      </c>
      <c r="N42" s="7">
        <v>98530764</v>
      </c>
    </row>
    <row r="43" spans="2:14">
      <c r="B43" s="35" t="s">
        <v>34</v>
      </c>
      <c r="C43" s="35"/>
      <c r="D43" s="7">
        <f t="shared" ref="D43:D48" si="14">G43</f>
        <v>27452663</v>
      </c>
      <c r="E43" s="7">
        <f t="shared" ref="E43:E53" si="15">K43</f>
        <v>0</v>
      </c>
      <c r="F43" s="21"/>
      <c r="G43" s="7">
        <v>27452663</v>
      </c>
      <c r="H43" s="7">
        <v>68791862</v>
      </c>
      <c r="I43" s="7">
        <v>99248868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  <row r="44" spans="2:14">
      <c r="B44" s="35" t="s">
        <v>35</v>
      </c>
      <c r="C44" s="35"/>
      <c r="D44" s="7">
        <f t="shared" si="14"/>
        <v>120241425</v>
      </c>
      <c r="E44" s="7">
        <f t="shared" si="15"/>
        <v>85187718</v>
      </c>
      <c r="F44" s="21"/>
      <c r="G44" s="7">
        <v>120241425</v>
      </c>
      <c r="H44" s="7">
        <v>325582123</v>
      </c>
      <c r="I44" s="7">
        <v>150288830</v>
      </c>
      <c r="J44" s="7">
        <v>32043052</v>
      </c>
      <c r="K44" s="7">
        <v>85187718</v>
      </c>
      <c r="L44" s="7">
        <v>150345608</v>
      </c>
      <c r="M44" s="7">
        <v>35169186</v>
      </c>
      <c r="N44" s="7">
        <v>35125581</v>
      </c>
    </row>
    <row r="45" spans="2:14">
      <c r="B45" s="35" t="s">
        <v>36</v>
      </c>
      <c r="C45" s="35"/>
      <c r="D45" s="7">
        <f t="shared" si="14"/>
        <v>179262714</v>
      </c>
      <c r="E45" s="7">
        <f t="shared" si="15"/>
        <v>104547200</v>
      </c>
      <c r="F45" s="21"/>
      <c r="G45" s="7">
        <v>179262714</v>
      </c>
      <c r="H45" s="7">
        <v>179474917</v>
      </c>
      <c r="I45" s="7">
        <v>172623814</v>
      </c>
      <c r="J45" s="14">
        <v>163490600</v>
      </c>
      <c r="K45" s="7">
        <v>104547200</v>
      </c>
      <c r="L45" s="7">
        <v>106190400</v>
      </c>
      <c r="M45" s="7">
        <v>108390400</v>
      </c>
      <c r="N45" s="7">
        <v>0</v>
      </c>
    </row>
    <row r="46" spans="2:14">
      <c r="B46" s="35" t="s">
        <v>37</v>
      </c>
      <c r="C46" s="35"/>
      <c r="D46" s="7">
        <f t="shared" si="14"/>
        <v>54424845</v>
      </c>
      <c r="E46" s="7">
        <f t="shared" si="15"/>
        <v>10382112</v>
      </c>
      <c r="F46" s="21"/>
      <c r="G46" s="7">
        <v>54424845</v>
      </c>
      <c r="H46" s="7">
        <v>30535797</v>
      </c>
      <c r="I46" s="7">
        <v>43871158</v>
      </c>
      <c r="J46" s="14">
        <v>31724339</v>
      </c>
      <c r="K46" s="7">
        <v>10382112</v>
      </c>
      <c r="L46" s="7">
        <v>8804859</v>
      </c>
      <c r="M46" s="7">
        <v>17080867</v>
      </c>
      <c r="N46" s="7">
        <v>20681819</v>
      </c>
    </row>
    <row r="47" spans="2:14">
      <c r="B47" s="35" t="s">
        <v>38</v>
      </c>
      <c r="C47" s="35"/>
      <c r="D47" s="7">
        <f t="shared" si="14"/>
        <v>142382205</v>
      </c>
      <c r="E47" s="7">
        <f t="shared" si="15"/>
        <v>88225965</v>
      </c>
      <c r="F47" s="21"/>
      <c r="G47" s="7">
        <v>142382205</v>
      </c>
      <c r="H47" s="7">
        <v>131795922</v>
      </c>
      <c r="I47" s="7">
        <v>135748148</v>
      </c>
      <c r="J47" s="14">
        <v>84596582</v>
      </c>
      <c r="K47" s="7">
        <v>88225965</v>
      </c>
      <c r="L47" s="7">
        <v>99280808</v>
      </c>
      <c r="M47" s="7">
        <v>97683405</v>
      </c>
      <c r="N47" s="7">
        <v>75343854</v>
      </c>
    </row>
    <row r="48" spans="2:14">
      <c r="B48" s="35" t="s">
        <v>39</v>
      </c>
      <c r="C48" s="35"/>
      <c r="D48" s="7">
        <f t="shared" si="14"/>
        <v>26919954</v>
      </c>
      <c r="E48" s="7">
        <f>K48-2000</f>
        <v>7347583</v>
      </c>
      <c r="F48" s="21"/>
      <c r="G48" s="7">
        <v>26919954</v>
      </c>
      <c r="H48" s="7">
        <v>46626404</v>
      </c>
      <c r="I48" s="7">
        <v>20678310</v>
      </c>
      <c r="J48" s="14">
        <v>13997509</v>
      </c>
      <c r="K48" s="7">
        <v>7349583</v>
      </c>
      <c r="L48" s="7">
        <v>17349443</v>
      </c>
      <c r="M48" s="7">
        <v>18299846</v>
      </c>
      <c r="N48" s="7">
        <v>21234722</v>
      </c>
    </row>
    <row r="49" spans="2:14">
      <c r="B49" s="15" t="s">
        <v>40</v>
      </c>
      <c r="C49" s="15"/>
      <c r="D49" s="32">
        <f>SUM(D42:D48)</f>
        <v>1119743397</v>
      </c>
      <c r="E49" s="32">
        <f>SUM(E42:E48)</f>
        <v>407686903</v>
      </c>
      <c r="F49" s="21"/>
      <c r="G49" s="32">
        <f>SUM(G42:G48)</f>
        <v>1119743397</v>
      </c>
      <c r="H49" s="32">
        <f>SUM(H42:H48)</f>
        <v>872000083</v>
      </c>
      <c r="I49" s="32">
        <f>SUM(I42:I48)</f>
        <v>779277742</v>
      </c>
      <c r="J49" s="36">
        <f t="shared" ref="J49:N49" si="16">SUM(J42:J48)</f>
        <v>540000230</v>
      </c>
      <c r="K49" s="32">
        <f t="shared" si="16"/>
        <v>407688903</v>
      </c>
      <c r="L49" s="32">
        <f t="shared" si="16"/>
        <v>502718796</v>
      </c>
      <c r="M49" s="32">
        <f t="shared" si="16"/>
        <v>421368528</v>
      </c>
      <c r="N49" s="32">
        <f t="shared" si="16"/>
        <v>250916740</v>
      </c>
    </row>
    <row r="50" spans="2:14">
      <c r="B50" s="35" t="s">
        <v>41</v>
      </c>
      <c r="C50" s="35"/>
      <c r="D50" s="7">
        <f>G50</f>
        <v>0</v>
      </c>
      <c r="E50" s="7">
        <f t="shared" si="15"/>
        <v>65342000</v>
      </c>
      <c r="F50" s="21"/>
      <c r="G50" s="7">
        <v>0</v>
      </c>
      <c r="H50" s="7">
        <v>0</v>
      </c>
      <c r="I50" s="7">
        <v>0</v>
      </c>
      <c r="J50" s="7">
        <v>0</v>
      </c>
      <c r="K50" s="7">
        <v>65342000</v>
      </c>
      <c r="L50" s="7">
        <v>0</v>
      </c>
      <c r="M50" s="7">
        <v>0</v>
      </c>
      <c r="N50" s="7">
        <v>110388800</v>
      </c>
    </row>
    <row r="51" spans="2:14">
      <c r="B51" s="35" t="s">
        <v>42</v>
      </c>
      <c r="C51" s="35"/>
      <c r="D51" s="7">
        <f t="shared" ref="D51:D53" si="17">G51</f>
        <v>40985174</v>
      </c>
      <c r="E51" s="7">
        <f t="shared" si="15"/>
        <v>28696602</v>
      </c>
      <c r="F51" s="21"/>
      <c r="G51" s="7">
        <v>40985174</v>
      </c>
      <c r="H51" s="7">
        <v>39288745</v>
      </c>
      <c r="I51" s="7">
        <v>32752881</v>
      </c>
      <c r="J51" s="7">
        <v>30537852</v>
      </c>
      <c r="K51" s="7">
        <v>28696602</v>
      </c>
      <c r="L51" s="7">
        <v>23211953</v>
      </c>
      <c r="M51" s="7">
        <v>19946611</v>
      </c>
      <c r="N51" s="7">
        <v>15574625</v>
      </c>
    </row>
    <row r="52" spans="2:14">
      <c r="B52" s="35" t="s">
        <v>43</v>
      </c>
      <c r="C52" s="35"/>
      <c r="D52" s="7">
        <f t="shared" si="17"/>
        <v>7717754</v>
      </c>
      <c r="E52" s="7">
        <f t="shared" si="15"/>
        <v>1277467</v>
      </c>
      <c r="F52" s="21"/>
      <c r="G52" s="7">
        <v>7717754</v>
      </c>
      <c r="H52" s="7">
        <v>8337816</v>
      </c>
      <c r="I52" s="7">
        <v>8635391</v>
      </c>
      <c r="J52" s="7">
        <v>8819331</v>
      </c>
      <c r="K52" s="7">
        <v>1277467</v>
      </c>
      <c r="L52" s="7">
        <v>1451667</v>
      </c>
      <c r="M52" s="7">
        <v>1625867</v>
      </c>
      <c r="N52" s="7">
        <v>1800067</v>
      </c>
    </row>
    <row r="53" spans="2:14">
      <c r="B53" s="35" t="s">
        <v>44</v>
      </c>
      <c r="C53" s="35"/>
      <c r="D53" s="7">
        <f t="shared" si="17"/>
        <v>16805474</v>
      </c>
      <c r="E53" s="7">
        <f t="shared" si="15"/>
        <v>626605</v>
      </c>
      <c r="F53" s="21"/>
      <c r="G53" s="7">
        <v>16805474</v>
      </c>
      <c r="H53" s="7">
        <v>15338379</v>
      </c>
      <c r="I53" s="7">
        <v>2556911</v>
      </c>
      <c r="J53" s="7">
        <v>630688</v>
      </c>
      <c r="K53" s="7">
        <v>626605</v>
      </c>
      <c r="L53" s="7">
        <v>584938</v>
      </c>
      <c r="M53" s="7">
        <v>1480881</v>
      </c>
      <c r="N53" s="7">
        <v>746054</v>
      </c>
    </row>
    <row r="54" spans="2:14">
      <c r="B54" s="37" t="s">
        <v>45</v>
      </c>
      <c r="C54" s="37"/>
      <c r="D54" s="8">
        <f>SUM(D50:D53)</f>
        <v>65508402</v>
      </c>
      <c r="E54" s="8">
        <f>SUM(E50:E53)</f>
        <v>95942674</v>
      </c>
      <c r="F54" s="21"/>
      <c r="G54" s="8">
        <f t="shared" ref="G54:N54" si="18">SUM(G50:G53)</f>
        <v>65508402</v>
      </c>
      <c r="H54" s="8">
        <f t="shared" si="18"/>
        <v>62964940</v>
      </c>
      <c r="I54" s="8">
        <f t="shared" si="18"/>
        <v>43945183</v>
      </c>
      <c r="J54" s="8">
        <f t="shared" si="18"/>
        <v>39987871</v>
      </c>
      <c r="K54" s="8">
        <f t="shared" si="18"/>
        <v>95942674</v>
      </c>
      <c r="L54" s="8">
        <f t="shared" si="18"/>
        <v>25248558</v>
      </c>
      <c r="M54" s="8">
        <f t="shared" si="18"/>
        <v>23053359</v>
      </c>
      <c r="N54" s="8">
        <f t="shared" si="18"/>
        <v>128509546</v>
      </c>
    </row>
    <row r="55" spans="2:14">
      <c r="B55" s="15" t="s">
        <v>46</v>
      </c>
      <c r="C55" s="15"/>
      <c r="D55" s="32">
        <f>D54+D49</f>
        <v>1185251799</v>
      </c>
      <c r="E55" s="32">
        <f>E54+E49</f>
        <v>503629577</v>
      </c>
      <c r="F55" s="21"/>
      <c r="G55" s="32">
        <f t="shared" ref="G55:N55" si="19">G54+G49</f>
        <v>1185251799</v>
      </c>
      <c r="H55" s="32">
        <f t="shared" si="19"/>
        <v>934965023</v>
      </c>
      <c r="I55" s="32">
        <f t="shared" si="19"/>
        <v>823222925</v>
      </c>
      <c r="J55" s="32">
        <f t="shared" si="19"/>
        <v>579988101</v>
      </c>
      <c r="K55" s="32">
        <f t="shared" si="19"/>
        <v>503631577</v>
      </c>
      <c r="L55" s="32">
        <f t="shared" si="19"/>
        <v>527967354</v>
      </c>
      <c r="M55" s="32">
        <f t="shared" si="19"/>
        <v>444421887</v>
      </c>
      <c r="N55" s="32">
        <f t="shared" si="19"/>
        <v>379426286</v>
      </c>
    </row>
    <row r="56" spans="2:14">
      <c r="B56" s="38"/>
      <c r="C56" s="3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2:14">
      <c r="B57" s="22" t="s">
        <v>47</v>
      </c>
      <c r="C57" s="22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2:14">
      <c r="B58" s="35" t="s">
        <v>48</v>
      </c>
      <c r="C58" s="35"/>
      <c r="D58" s="7">
        <f>G58</f>
        <v>-249665890</v>
      </c>
      <c r="E58" s="7">
        <f t="shared" ref="E58:E66" si="20">K58</f>
        <v>-124937465</v>
      </c>
      <c r="F58" s="7"/>
      <c r="G58" s="7">
        <v>-249665890</v>
      </c>
      <c r="H58" s="7">
        <v>-353009155</v>
      </c>
      <c r="I58" s="7">
        <v>-284113787</v>
      </c>
      <c r="J58" s="7">
        <v>-90997439</v>
      </c>
      <c r="K58" s="7">
        <v>-124937465</v>
      </c>
      <c r="L58" s="7">
        <v>-181973662</v>
      </c>
      <c r="M58" s="7">
        <v>-141422457</v>
      </c>
      <c r="N58" s="7">
        <v>-83806785</v>
      </c>
    </row>
    <row r="59" spans="2:14">
      <c r="B59" s="35" t="s">
        <v>49</v>
      </c>
      <c r="C59" s="35"/>
      <c r="D59" s="7">
        <f t="shared" ref="D59:D63" si="21">G59</f>
        <v>0</v>
      </c>
      <c r="E59" s="7">
        <f t="shared" si="20"/>
        <v>-151557796</v>
      </c>
      <c r="F59" s="7"/>
      <c r="G59" s="7">
        <v>0</v>
      </c>
      <c r="H59" s="7">
        <v>0</v>
      </c>
      <c r="I59" s="7">
        <v>0</v>
      </c>
      <c r="J59" s="7">
        <v>0</v>
      </c>
      <c r="K59" s="7">
        <v>-151557796</v>
      </c>
      <c r="L59" s="7">
        <v>-147908825</v>
      </c>
      <c r="M59" s="7">
        <v>-138462212</v>
      </c>
      <c r="N59" s="7">
        <v>-116316441</v>
      </c>
    </row>
    <row r="60" spans="2:14">
      <c r="B60" s="35" t="s">
        <v>50</v>
      </c>
      <c r="C60" s="35"/>
      <c r="D60" s="7">
        <f t="shared" si="21"/>
        <v>-179978003</v>
      </c>
      <c r="E60" s="7">
        <f t="shared" si="20"/>
        <v>-168234207</v>
      </c>
      <c r="F60" s="7"/>
      <c r="G60" s="7">
        <v>-179978003</v>
      </c>
      <c r="H60" s="7">
        <v>-178234207</v>
      </c>
      <c r="I60" s="7">
        <v>-178234207</v>
      </c>
      <c r="J60" s="7">
        <v>-178234207</v>
      </c>
      <c r="K60" s="7">
        <v>-168234207</v>
      </c>
      <c r="L60" s="7">
        <v>-108234207</v>
      </c>
      <c r="M60" s="7">
        <v>-95343853</v>
      </c>
      <c r="N60" s="7">
        <v>-95343853</v>
      </c>
    </row>
    <row r="61" spans="2:14">
      <c r="B61" s="35" t="s">
        <v>51</v>
      </c>
      <c r="C61" s="35"/>
      <c r="D61" s="7">
        <f t="shared" si="21"/>
        <v>-20505861</v>
      </c>
      <c r="E61" s="7">
        <f t="shared" si="20"/>
        <v>-48503389</v>
      </c>
      <c r="F61" s="7"/>
      <c r="G61" s="7">
        <v>-20505861</v>
      </c>
      <c r="H61" s="7">
        <v>-47984353</v>
      </c>
      <c r="I61" s="7">
        <v>-49047915</v>
      </c>
      <c r="J61" s="7">
        <v>-52058117</v>
      </c>
      <c r="K61" s="7">
        <v>-48503389</v>
      </c>
      <c r="L61" s="7">
        <v>-55229798</v>
      </c>
      <c r="M61" s="7">
        <v>-27594922</v>
      </c>
      <c r="N61" s="7">
        <v>-15666460</v>
      </c>
    </row>
    <row r="62" spans="2:14">
      <c r="B62" s="35" t="s">
        <v>52</v>
      </c>
      <c r="C62" s="35"/>
      <c r="D62" s="7">
        <f t="shared" si="21"/>
        <v>-12666330</v>
      </c>
      <c r="E62" s="7">
        <f t="shared" si="20"/>
        <v>-9853361</v>
      </c>
      <c r="F62" s="7"/>
      <c r="G62" s="7">
        <v>-12666330</v>
      </c>
      <c r="H62" s="7">
        <v>-9696876</v>
      </c>
      <c r="I62" s="7">
        <v>-8181352</v>
      </c>
      <c r="J62" s="7">
        <v>-8566495</v>
      </c>
      <c r="K62" s="7">
        <v>-9853361</v>
      </c>
      <c r="L62" s="7">
        <v>-8433213</v>
      </c>
      <c r="M62" s="7">
        <v>-6006523</v>
      </c>
      <c r="N62" s="7">
        <v>-4605292</v>
      </c>
    </row>
    <row r="63" spans="2:14">
      <c r="B63" s="35" t="s">
        <v>53</v>
      </c>
      <c r="C63" s="35"/>
      <c r="D63" s="7">
        <f t="shared" si="21"/>
        <v>-134184026</v>
      </c>
      <c r="E63" s="7">
        <f t="shared" si="20"/>
        <v>-75412869</v>
      </c>
      <c r="F63" s="7"/>
      <c r="G63" s="7">
        <v>-134184026</v>
      </c>
      <c r="H63" s="7">
        <v>-125209660</v>
      </c>
      <c r="I63" s="7">
        <v>-104920359</v>
      </c>
      <c r="J63" s="7">
        <v>-78955429</v>
      </c>
      <c r="K63" s="7">
        <v>-75412869</v>
      </c>
      <c r="L63" s="7">
        <v>-67524431</v>
      </c>
      <c r="M63" s="7">
        <v>-54197807</v>
      </c>
      <c r="N63" s="7">
        <v>-37446838</v>
      </c>
    </row>
    <row r="64" spans="2:14" s="22" customFormat="1">
      <c r="B64" s="15" t="s">
        <v>54</v>
      </c>
      <c r="C64" s="15"/>
      <c r="D64" s="8">
        <f>SUM(D58:D63)</f>
        <v>-597000110</v>
      </c>
      <c r="E64" s="8">
        <f>SUM(E58:E63)</f>
        <v>-578499087</v>
      </c>
      <c r="F64" s="7"/>
      <c r="G64" s="8">
        <f>SUM(G58:G63)</f>
        <v>-597000110</v>
      </c>
      <c r="H64" s="8">
        <f>SUM(H58:H63)</f>
        <v>-714134251</v>
      </c>
      <c r="I64" s="8">
        <f>SUM(I58:I63)</f>
        <v>-624497620</v>
      </c>
      <c r="J64" s="8">
        <f t="shared" ref="J64:N64" si="22">SUM(J58:J63)</f>
        <v>-408811687</v>
      </c>
      <c r="K64" s="8">
        <f t="shared" si="22"/>
        <v>-578499087</v>
      </c>
      <c r="L64" s="8">
        <f t="shared" si="22"/>
        <v>-569304136</v>
      </c>
      <c r="M64" s="8">
        <f t="shared" si="22"/>
        <v>-463027774</v>
      </c>
      <c r="N64" s="8">
        <f t="shared" si="22"/>
        <v>-353185669</v>
      </c>
    </row>
    <row r="65" spans="2:14">
      <c r="B65" s="16" t="s">
        <v>55</v>
      </c>
      <c r="C65" s="16"/>
      <c r="D65" s="7">
        <f>G65</f>
        <v>-234801</v>
      </c>
      <c r="E65" s="7">
        <f t="shared" si="20"/>
        <v>-144700</v>
      </c>
      <c r="F65" s="7"/>
      <c r="G65" s="7">
        <v>-234801</v>
      </c>
      <c r="H65" s="7">
        <v>-3407711</v>
      </c>
      <c r="I65" s="7">
        <v>-2041306</v>
      </c>
      <c r="J65" s="7">
        <v>-460649</v>
      </c>
      <c r="K65" s="7">
        <v>-144700</v>
      </c>
      <c r="L65" s="7">
        <v>-355552</v>
      </c>
      <c r="M65" s="7">
        <v>-463278</v>
      </c>
      <c r="N65" s="7">
        <v>-615784</v>
      </c>
    </row>
    <row r="66" spans="2:14">
      <c r="B66" s="16" t="s">
        <v>56</v>
      </c>
      <c r="C66" s="16"/>
      <c r="D66" s="7">
        <f>G66</f>
        <v>-17609842</v>
      </c>
      <c r="E66" s="7">
        <f t="shared" si="20"/>
        <v>-12378751</v>
      </c>
      <c r="F66" s="7"/>
      <c r="G66" s="7">
        <v>-17609842</v>
      </c>
      <c r="H66" s="7">
        <v>-18094470</v>
      </c>
      <c r="I66" s="7">
        <v>-14884973</v>
      </c>
      <c r="J66" s="7">
        <v>-12217539</v>
      </c>
      <c r="K66" s="7">
        <v>-12378751</v>
      </c>
      <c r="L66" s="7">
        <v>-11120612</v>
      </c>
      <c r="M66" s="7">
        <v>-8485258</v>
      </c>
      <c r="N66" s="7">
        <v>-6984131</v>
      </c>
    </row>
    <row r="67" spans="2:14">
      <c r="B67" s="15" t="s">
        <v>57</v>
      </c>
      <c r="C67" s="15"/>
      <c r="D67" s="8">
        <f>D65+D66</f>
        <v>-17844643</v>
      </c>
      <c r="E67" s="8">
        <f>E65+E66</f>
        <v>-12523451</v>
      </c>
      <c r="F67" s="7"/>
      <c r="G67" s="8">
        <f t="shared" ref="G67:N67" si="23">G65+G66</f>
        <v>-17844643</v>
      </c>
      <c r="H67" s="8">
        <f t="shared" si="23"/>
        <v>-21502181</v>
      </c>
      <c r="I67" s="8">
        <f t="shared" si="23"/>
        <v>-16926279</v>
      </c>
      <c r="J67" s="8">
        <f t="shared" si="23"/>
        <v>-12678188</v>
      </c>
      <c r="K67" s="8">
        <f t="shared" si="23"/>
        <v>-12523451</v>
      </c>
      <c r="L67" s="8">
        <f t="shared" si="23"/>
        <v>-11476164</v>
      </c>
      <c r="M67" s="8">
        <f t="shared" si="23"/>
        <v>-8948536</v>
      </c>
      <c r="N67" s="8">
        <f t="shared" si="23"/>
        <v>-7599915</v>
      </c>
    </row>
    <row r="68" spans="2:14">
      <c r="B68" s="15" t="s">
        <v>58</v>
      </c>
      <c r="C68" s="15"/>
      <c r="D68" s="32">
        <f>D67+D64</f>
        <v>-614844753</v>
      </c>
      <c r="E68" s="32">
        <f>E67+E64</f>
        <v>-591022538</v>
      </c>
      <c r="F68" s="7"/>
      <c r="G68" s="32">
        <f t="shared" ref="G68:N68" si="24">G67+G64</f>
        <v>-614844753</v>
      </c>
      <c r="H68" s="32">
        <f t="shared" si="24"/>
        <v>-735636432</v>
      </c>
      <c r="I68" s="32">
        <f t="shared" si="24"/>
        <v>-641423899</v>
      </c>
      <c r="J68" s="32">
        <f t="shared" si="24"/>
        <v>-421489875</v>
      </c>
      <c r="K68" s="32">
        <f t="shared" si="24"/>
        <v>-591022538</v>
      </c>
      <c r="L68" s="32">
        <f t="shared" si="24"/>
        <v>-580780300</v>
      </c>
      <c r="M68" s="32">
        <f t="shared" si="24"/>
        <v>-471976310</v>
      </c>
      <c r="N68" s="32">
        <f t="shared" si="24"/>
        <v>-360785584</v>
      </c>
    </row>
    <row r="69" spans="2:14">
      <c r="B69" s="15"/>
      <c r="C69" s="15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>
      <c r="B70" s="39" t="s">
        <v>59</v>
      </c>
      <c r="C70" s="39"/>
      <c r="D70" s="7">
        <f>G70</f>
        <v>0</v>
      </c>
      <c r="E70" s="7">
        <f t="shared" ref="E70:E73" si="25">K70</f>
        <v>-130684003</v>
      </c>
      <c r="F70" s="7"/>
      <c r="G70" s="7">
        <v>0</v>
      </c>
      <c r="H70" s="7">
        <v>-137584003</v>
      </c>
      <c r="I70" s="7">
        <v>-132332003</v>
      </c>
      <c r="J70" s="7">
        <v>-125762003</v>
      </c>
      <c r="K70" s="7">
        <v>-130684003</v>
      </c>
      <c r="L70" s="7">
        <v>-132738003</v>
      </c>
      <c r="M70" s="7">
        <v>-135488003</v>
      </c>
      <c r="N70" s="7">
        <v>-137986003</v>
      </c>
    </row>
    <row r="71" spans="2:14">
      <c r="B71" s="39" t="s">
        <v>60</v>
      </c>
      <c r="C71" s="39"/>
      <c r="D71" s="7">
        <f t="shared" ref="D71:D73" si="26">G71</f>
        <v>0</v>
      </c>
      <c r="E71" s="7">
        <f t="shared" si="25"/>
        <v>-39205192</v>
      </c>
      <c r="F71" s="7"/>
      <c r="G71" s="7">
        <v>0</v>
      </c>
      <c r="H71" s="7">
        <v>-41275192</v>
      </c>
      <c r="I71" s="7">
        <v>-39699592</v>
      </c>
      <c r="J71" s="7">
        <v>-37728592</v>
      </c>
      <c r="K71" s="7">
        <v>-39205192</v>
      </c>
      <c r="L71" s="7">
        <v>-39821392</v>
      </c>
      <c r="M71" s="7">
        <v>-40646392</v>
      </c>
      <c r="N71" s="7">
        <v>-41395792</v>
      </c>
    </row>
    <row r="72" spans="2:14">
      <c r="B72" s="39" t="s">
        <v>61</v>
      </c>
      <c r="C72" s="39"/>
      <c r="D72" s="7">
        <f t="shared" si="26"/>
        <v>0</v>
      </c>
      <c r="E72" s="7">
        <f t="shared" si="25"/>
        <v>-67955320</v>
      </c>
      <c r="F72" s="7"/>
      <c r="G72" s="7">
        <v>0</v>
      </c>
      <c r="H72" s="7">
        <v>-268397780</v>
      </c>
      <c r="I72" s="7">
        <v>-258152220</v>
      </c>
      <c r="J72" s="7">
        <v>-245335516</v>
      </c>
      <c r="K72" s="7">
        <v>-67955320</v>
      </c>
      <c r="L72" s="7">
        <v>-69023395</v>
      </c>
      <c r="M72" s="7">
        <v>-70453387</v>
      </c>
      <c r="N72" s="7">
        <v>-71752340</v>
      </c>
    </row>
    <row r="73" spans="2:14">
      <c r="B73" s="39" t="s">
        <v>62</v>
      </c>
      <c r="C73" s="39"/>
      <c r="D73" s="7">
        <f t="shared" si="26"/>
        <v>0</v>
      </c>
      <c r="E73" s="7">
        <f t="shared" si="25"/>
        <v>0</v>
      </c>
      <c r="F73" s="7"/>
      <c r="G73" s="7">
        <v>0</v>
      </c>
      <c r="H73" s="7">
        <v>-175419600</v>
      </c>
      <c r="I73" s="7">
        <v>-168723300</v>
      </c>
      <c r="J73" s="7">
        <v>-119159495</v>
      </c>
      <c r="K73" s="7">
        <v>0</v>
      </c>
      <c r="L73" s="7">
        <v>0</v>
      </c>
      <c r="M73" s="7">
        <v>0</v>
      </c>
      <c r="N73" s="7">
        <v>0</v>
      </c>
    </row>
    <row r="74" spans="2:14">
      <c r="B74" s="26" t="s">
        <v>63</v>
      </c>
      <c r="C74" s="26"/>
      <c r="D74" s="32">
        <f>SUM(D70:D73)</f>
        <v>0</v>
      </c>
      <c r="E74" s="32">
        <f>SUM(E70:E73)</f>
        <v>-237844515</v>
      </c>
      <c r="F74" s="32"/>
      <c r="G74" s="32">
        <f>SUM(G70:G73)</f>
        <v>0</v>
      </c>
      <c r="H74" s="32">
        <f>SUM(H70:H73)</f>
        <v>-622676575</v>
      </c>
      <c r="I74" s="32">
        <f>SUM(I70:I73)</f>
        <v>-598907115</v>
      </c>
      <c r="J74" s="32">
        <f t="shared" ref="J74:N74" si="27">SUM(J70:J73)</f>
        <v>-527985606</v>
      </c>
      <c r="K74" s="32">
        <f t="shared" si="27"/>
        <v>-237844515</v>
      </c>
      <c r="L74" s="32">
        <f t="shared" si="27"/>
        <v>-241582790</v>
      </c>
      <c r="M74" s="32">
        <f t="shared" si="27"/>
        <v>-246587782</v>
      </c>
      <c r="N74" s="32">
        <f t="shared" si="27"/>
        <v>-251134135</v>
      </c>
    </row>
    <row r="75" spans="2:14">
      <c r="B75" s="15"/>
      <c r="C75" s="1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2:14">
      <c r="B76" s="35" t="s">
        <v>64</v>
      </c>
      <c r="C76" s="35"/>
      <c r="D76" s="7">
        <f>G76</f>
        <v>0</v>
      </c>
      <c r="E76" s="7">
        <f t="shared" ref="E76:E82" si="28">K76</f>
        <v>-39948</v>
      </c>
      <c r="F76" s="7"/>
      <c r="G76" s="7">
        <v>0</v>
      </c>
      <c r="H76" s="7">
        <v>-39682</v>
      </c>
      <c r="I76" s="7">
        <v>-39682</v>
      </c>
      <c r="J76" s="7">
        <v>-39682</v>
      </c>
      <c r="K76" s="7">
        <v>-39948</v>
      </c>
      <c r="L76" s="7">
        <v>-39948</v>
      </c>
      <c r="M76" s="7">
        <v>-39948</v>
      </c>
      <c r="N76" s="7">
        <v>-39948</v>
      </c>
    </row>
    <row r="77" spans="2:14">
      <c r="B77" s="35" t="s">
        <v>80</v>
      </c>
      <c r="C77" s="40"/>
      <c r="D77" s="7">
        <f t="shared" ref="D77:D82" si="29">G77</f>
        <v>-83120</v>
      </c>
      <c r="E77" s="7">
        <f t="shared" si="28"/>
        <v>0</v>
      </c>
      <c r="F77" s="7"/>
      <c r="G77" s="7">
        <v>-83120</v>
      </c>
      <c r="H77" s="7">
        <f t="shared" ref="H77:N78" si="30">N77</f>
        <v>0</v>
      </c>
      <c r="I77" s="7">
        <f t="shared" si="30"/>
        <v>0</v>
      </c>
      <c r="J77" s="7">
        <f t="shared" si="30"/>
        <v>0</v>
      </c>
      <c r="K77" s="7">
        <f t="shared" si="30"/>
        <v>0</v>
      </c>
      <c r="L77" s="7">
        <f t="shared" si="30"/>
        <v>0</v>
      </c>
      <c r="M77" s="7">
        <f t="shared" si="30"/>
        <v>0</v>
      </c>
      <c r="N77" s="7">
        <f t="shared" si="30"/>
        <v>0</v>
      </c>
    </row>
    <row r="78" spans="2:14">
      <c r="B78" s="35" t="s">
        <v>81</v>
      </c>
      <c r="C78" s="40"/>
      <c r="D78" s="7">
        <f t="shared" si="29"/>
        <v>-12839</v>
      </c>
      <c r="E78" s="7">
        <f t="shared" si="28"/>
        <v>0</v>
      </c>
      <c r="F78" s="7"/>
      <c r="G78" s="7">
        <v>-12839</v>
      </c>
      <c r="H78" s="7">
        <f t="shared" si="30"/>
        <v>0</v>
      </c>
      <c r="I78" s="7">
        <f t="shared" si="30"/>
        <v>0</v>
      </c>
      <c r="J78" s="7">
        <f t="shared" si="30"/>
        <v>0</v>
      </c>
      <c r="K78" s="7">
        <f t="shared" si="30"/>
        <v>0</v>
      </c>
      <c r="L78" s="7">
        <f t="shared" si="30"/>
        <v>0</v>
      </c>
      <c r="M78" s="7">
        <f t="shared" si="30"/>
        <v>0</v>
      </c>
      <c r="N78" s="7">
        <f t="shared" si="30"/>
        <v>0</v>
      </c>
    </row>
    <row r="79" spans="2:14">
      <c r="B79" s="35" t="s">
        <v>65</v>
      </c>
      <c r="C79" s="35"/>
      <c r="D79" s="7">
        <f t="shared" si="29"/>
        <v>0</v>
      </c>
      <c r="E79" s="7">
        <f t="shared" si="28"/>
        <v>-18436</v>
      </c>
      <c r="F79" s="7"/>
      <c r="G79" s="7">
        <v>0</v>
      </c>
      <c r="H79" s="7">
        <v>-18436</v>
      </c>
      <c r="I79" s="7">
        <v>-18436</v>
      </c>
      <c r="J79" s="7">
        <v>-18436</v>
      </c>
      <c r="K79" s="7">
        <v>-18436</v>
      </c>
      <c r="L79" s="7">
        <v>-18436</v>
      </c>
      <c r="M79" s="7">
        <v>-18436</v>
      </c>
      <c r="N79" s="7">
        <v>-18436</v>
      </c>
    </row>
    <row r="80" spans="2:14">
      <c r="B80" s="35" t="s">
        <v>66</v>
      </c>
      <c r="C80" s="35"/>
      <c r="D80" s="7">
        <f t="shared" si="29"/>
        <v>-1717483548</v>
      </c>
      <c r="E80" s="7">
        <f t="shared" si="28"/>
        <v>-440265896</v>
      </c>
      <c r="F80" s="7"/>
      <c r="G80" s="7">
        <v>-1717483548</v>
      </c>
      <c r="H80" s="7">
        <v>-681308759</v>
      </c>
      <c r="I80" s="7">
        <v>-674212799</v>
      </c>
      <c r="J80" s="7">
        <v>-455124732</v>
      </c>
      <c r="K80" s="7">
        <v>-440265896</v>
      </c>
      <c r="L80" s="7">
        <v>-424927808</v>
      </c>
      <c r="M80" s="7">
        <v>-409482871</v>
      </c>
      <c r="N80" s="7">
        <v>-393626826</v>
      </c>
    </row>
    <row r="81" spans="2:14">
      <c r="B81" s="35" t="s">
        <v>67</v>
      </c>
      <c r="C81" s="35"/>
      <c r="D81" s="7">
        <f t="shared" si="29"/>
        <v>22786922</v>
      </c>
      <c r="E81" s="7">
        <f t="shared" si="28"/>
        <v>-5596238</v>
      </c>
      <c r="F81" s="7"/>
      <c r="G81" s="7">
        <v>22786922</v>
      </c>
      <c r="H81" s="7">
        <v>12328497</v>
      </c>
      <c r="I81" s="7">
        <v>1151115</v>
      </c>
      <c r="J81" s="7">
        <v>-12570832</v>
      </c>
      <c r="K81" s="7">
        <v>-5596238</v>
      </c>
      <c r="L81" s="7">
        <v>-3064114</v>
      </c>
      <c r="M81" s="7">
        <v>582259</v>
      </c>
      <c r="N81" s="7">
        <v>3644445</v>
      </c>
    </row>
    <row r="82" spans="2:14">
      <c r="B82" s="35" t="s">
        <v>68</v>
      </c>
      <c r="C82" s="35"/>
      <c r="D82" s="7">
        <f t="shared" si="29"/>
        <v>1124385539</v>
      </c>
      <c r="E82" s="7">
        <f t="shared" si="28"/>
        <v>771155994</v>
      </c>
      <c r="F82" s="7"/>
      <c r="G82" s="7">
        <v>1124385539</v>
      </c>
      <c r="H82" s="7">
        <v>1092386364</v>
      </c>
      <c r="I82" s="7">
        <v>1090227891</v>
      </c>
      <c r="J82" s="7">
        <v>837241062</v>
      </c>
      <c r="K82" s="7">
        <v>771155994</v>
      </c>
      <c r="L82" s="7">
        <v>722446042</v>
      </c>
      <c r="M82" s="7">
        <v>683101201</v>
      </c>
      <c r="N82" s="7">
        <v>622534198</v>
      </c>
    </row>
    <row r="83" spans="2:14">
      <c r="B83" s="22" t="s">
        <v>78</v>
      </c>
      <c r="C83" s="22"/>
      <c r="D83" s="32">
        <f>SUM(D76:D82)</f>
        <v>-570407046</v>
      </c>
      <c r="E83" s="32">
        <f>SUM(E76:E82)</f>
        <v>325235476</v>
      </c>
      <c r="F83" s="32"/>
      <c r="G83" s="32">
        <f t="shared" ref="G83:N83" si="31">SUM(G76:G82)</f>
        <v>-570407046</v>
      </c>
      <c r="H83" s="32">
        <f t="shared" si="31"/>
        <v>423347984</v>
      </c>
      <c r="I83" s="32">
        <f t="shared" si="31"/>
        <v>417108089</v>
      </c>
      <c r="J83" s="32">
        <f t="shared" si="31"/>
        <v>369487380</v>
      </c>
      <c r="K83" s="32">
        <f t="shared" si="31"/>
        <v>325235476</v>
      </c>
      <c r="L83" s="32">
        <f t="shared" si="31"/>
        <v>294395736</v>
      </c>
      <c r="M83" s="32">
        <f t="shared" si="31"/>
        <v>274142205</v>
      </c>
      <c r="N83" s="32">
        <f t="shared" si="31"/>
        <v>232493433</v>
      </c>
    </row>
    <row r="84" spans="2:14">
      <c r="B84" s="26"/>
      <c r="C84" s="26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2:14">
      <c r="B85" s="22" t="s">
        <v>79</v>
      </c>
      <c r="C85" s="22"/>
      <c r="D85" s="32">
        <f>D83+D68+D74</f>
        <v>-1185251799</v>
      </c>
      <c r="E85" s="32">
        <f>E83+E68+E74</f>
        <v>-503631577</v>
      </c>
      <c r="F85" s="32"/>
      <c r="G85" s="32">
        <f t="shared" ref="G85:N85" si="32">G83+G68+G74</f>
        <v>-1185251799</v>
      </c>
      <c r="H85" s="32">
        <f t="shared" si="32"/>
        <v>-934965023</v>
      </c>
      <c r="I85" s="32">
        <f t="shared" si="32"/>
        <v>-823222925</v>
      </c>
      <c r="J85" s="32">
        <f t="shared" si="32"/>
        <v>-579988101</v>
      </c>
      <c r="K85" s="32">
        <f t="shared" si="32"/>
        <v>-503631577</v>
      </c>
      <c r="L85" s="32">
        <f t="shared" si="32"/>
        <v>-527967354</v>
      </c>
      <c r="M85" s="32">
        <f t="shared" si="32"/>
        <v>-444421887</v>
      </c>
      <c r="N85" s="32">
        <f t="shared" si="32"/>
        <v>-379426286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Header</vt:lpstr>
      <vt:lpstr>Financial 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2019-03-19T05:58:56Z</dcterms:modified>
</cp:coreProperties>
</file>